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ctrlProps/ctrlProp2.xml" ContentType="application/vnd.ms-excel.controlproperties+xml"/>
  <Override PartName="/xl/drawings/drawing5.xml" ContentType="application/vnd.openxmlformats-officedocument.drawing+xml"/>
  <Override PartName="/xl/ctrlProps/ctrlProp3.xml" ContentType="application/vnd.ms-excel.controlproperties+xml"/>
  <Override PartName="/xl/drawings/drawing6.xml" ContentType="application/vnd.openxmlformats-officedocument.drawing+xml"/>
  <Override PartName="/xl/ctrlProps/ctrlProp4.xml" ContentType="application/vnd.ms-excel.controlproperties+xml"/>
  <Override PartName="/xl/drawings/drawing7.xml" ContentType="application/vnd.openxmlformats-officedocument.drawing+xml"/>
  <Override PartName="/xl/ctrlProps/ctrlProp5.xml" ContentType="application/vnd.ms-excel.controlproperties+xml"/>
  <Override PartName="/xl/drawings/drawing8.xml" ContentType="application/vnd.openxmlformats-officedocument.drawing+xml"/>
  <Override PartName="/xl/ctrlProps/ctrlProp6.xml" ContentType="application/vnd.ms-excel.controlproperties+xml"/>
  <Override PartName="/xl/drawings/drawing9.xml" ContentType="application/vnd.openxmlformats-officedocument.drawing+xml"/>
  <Override PartName="/xl/ctrlProps/ctrlProp7.xml" ContentType="application/vnd.ms-excel.controlproperti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tables/table34.xml" ContentType="application/vnd.openxmlformats-officedocument.spreadsheetml.table+xml"/>
  <Override PartName="/xl/tables/table35.xml" ContentType="application/vnd.openxmlformats-officedocument.spreadsheetml.table+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csircoza.sharepoint.com/sites/ICATSouthAfricaDeliverablesFeb2023/Shared Documents/General/"/>
    </mc:Choice>
  </mc:AlternateContent>
  <xr:revisionPtr revIDLastSave="294" documentId="8_{E57FB00C-0D43-4A8C-BAA2-15EB57BD279D}" xr6:coauthVersionLast="47" xr6:coauthVersionMax="47" xr10:uidLastSave="{E3ECB37A-8C85-4AE2-BBFB-F550DF42F316}"/>
  <bookViews>
    <workbookView xWindow="-110" yWindow="-110" windowWidth="19420" windowHeight="10420" tabRatio="782" xr2:uid="{48204616-CA71-4D87-884D-B90C07A90B6F}"/>
  </bookViews>
  <sheets>
    <sheet name="Cover sheet" sheetId="10" r:id="rId1"/>
    <sheet name="Guideline" sheetId="11" r:id="rId2"/>
    <sheet name="Municipal Data" sheetId="12" r:id="rId3"/>
    <sheet name="Summary Sheet" sheetId="1" r:id="rId4"/>
    <sheet name="Disaster Risk Info" sheetId="2" r:id="rId5"/>
    <sheet name="Detection, Monitoring, Forecast" sheetId="3" r:id="rId6"/>
    <sheet name="Warning, Comm. &amp; Dissemination" sheetId="4" r:id="rId7"/>
    <sheet name="Preparedness &amp; Response" sheetId="5" r:id="rId8"/>
    <sheet name="Reliability" sheetId="6" r:id="rId9"/>
    <sheet name="Impact" sheetId="7" r:id="rId10"/>
    <sheet name="Data" sheetId="8" r:id="rId11"/>
    <sheet name="Setup" sheetId="9" r:id="rId12"/>
    <sheet name="Institution Lookup" sheetId="13" r:id="rId13"/>
    <sheet name="Disaster Lookup" sheetId="14" r:id="rId14"/>
  </sheets>
  <externalReferences>
    <externalReference r:id="rId15"/>
  </externalReferences>
  <definedNames>
    <definedName name="_xlnm._FilterDatabase" localSheetId="10" hidden="1">Data!$A:$A</definedName>
    <definedName name="Agriculture">[1]!Table55[Agriculture]</definedName>
    <definedName name="Aquaculture">[1]!Table60[Aquaculture]</definedName>
    <definedName name="Avalanche">Table34[Avalanche]</definedName>
    <definedName name="Climatological">Table26[Climatological]</definedName>
    <definedName name="Commerce">[1]!Table51[Commerce]</definedName>
    <definedName name="Communications">[1]!Table53[Communications]</definedName>
    <definedName name="CommunityInfrastructure">[1]!Table40[Community Infrastructure]</definedName>
    <definedName name="ConvectiveStorm">Table29[Convective Storm]</definedName>
    <definedName name="CrossCutting">[1]!Table41[Cross Cutting]</definedName>
    <definedName name="Culture">[1]!Table47[[Culture ]]</definedName>
    <definedName name="DisasterGroup">Table20[Disaster Group]</definedName>
    <definedName name="DistrictMunicipality" localSheetId="13">[1]!Table4[District Municipality]</definedName>
    <definedName name="DistrictMunicipality">Table4[District Municipality]</definedName>
    <definedName name="EasternCape" localSheetId="13">[1]!Table7[Eastern Cape]</definedName>
    <definedName name="EasternCape">Table7[Eastern Cape]</definedName>
    <definedName name="EconCategory">[1]!Table37[Econ Category]</definedName>
    <definedName name="Education">[1]!Table48[[Education ]]</definedName>
    <definedName name="EmploymentandLivelihoods">[1]!Table56[Employment and Livelihoods]</definedName>
    <definedName name="Energy">[1]!Table54[Energy]</definedName>
    <definedName name="_xlnm.Extract" localSheetId="3">'Summary Sheet'!$H$3</definedName>
    <definedName name="ExtremeTemperature">Table28[Extreme Temperature]</definedName>
    <definedName name="Financialsector">[1]!Table63[Financial sector]</definedName>
    <definedName name="Fisheries">[1]!Table59[Fisheries]</definedName>
    <definedName name="Flood">Table31[Flood]</definedName>
    <definedName name="Forestry">[1]!Table57[Forestry]</definedName>
    <definedName name="FreeState" localSheetId="13">[1]!Table8[Free State]</definedName>
    <definedName name="FreeState">Table8[Free State]</definedName>
    <definedName name="Gauteng" localSheetId="13">[1]!Table9[Gauteng]</definedName>
    <definedName name="Gauteng">Table9[Gauteng]</definedName>
    <definedName name="Health">[1]!Table49[[Health ]]</definedName>
    <definedName name="Housing">[1]!Table50[Housing]</definedName>
    <definedName name="Hydrological">Table24[Hydrological]</definedName>
    <definedName name="Industry">[1]!Table61[Industry]</definedName>
    <definedName name="Institutions" localSheetId="13">[1]!Table1[Institutions]</definedName>
    <definedName name="Institutions">Table1[Institutions]</definedName>
    <definedName name="KwaZuluNatal" localSheetId="13">[1]!Table10[KwaZulu Natal]</definedName>
    <definedName name="KwaZuluNatal">Table10[KwaZulu Natal]</definedName>
    <definedName name="LandFire">Table36[Land Fire]</definedName>
    <definedName name="Landslide">Table32[Landslide]</definedName>
    <definedName name="Limpopo" localSheetId="13">[1]!Table11[Limpopo]</definedName>
    <definedName name="Limpopo">Table11[Limpopo]</definedName>
    <definedName name="LocalMunicipality" localSheetId="13">[1]!Table3[Local Municipality]</definedName>
    <definedName name="LocalMunicipality">Table3[Local Municipality]</definedName>
    <definedName name="Meteorological">Table25[Meteorological]</definedName>
    <definedName name="MetropolitanMunicipality" localSheetId="13">[1]!Table5[Metropolitan Municipality]</definedName>
    <definedName name="MetropolitanMunicipality">Table5[Metropolitan Municipality]</definedName>
    <definedName name="Mpumalanga" localSheetId="13">[1]!Table12[Mpumalanga]</definedName>
    <definedName name="Mpumalanga">Table12[Mpumalanga]</definedName>
    <definedName name="Municipalities" localSheetId="13">[1]!Table2[Municipalities]</definedName>
    <definedName name="Municipalities">Table2[Municipalities]</definedName>
    <definedName name="NationalGovernment" localSheetId="13">[1]!Table16[National Government]</definedName>
    <definedName name="NationalGovernment">Table16[National Government]</definedName>
    <definedName name="NaturalDisaster">Table21[Natural Disaster]</definedName>
    <definedName name="NorthernCape" localSheetId="13">[1]!Table14[Northern Cape]</definedName>
    <definedName name="NorthernCape">Table14[Northern Cape]</definedName>
    <definedName name="NorthWest" localSheetId="13">[1]!Table13[North West]</definedName>
    <definedName name="NorthWest">Table13[North West]</definedName>
    <definedName name="Other" localSheetId="13">[1]!Table19[Other]</definedName>
    <definedName name="Other">Table19[Other]</definedName>
    <definedName name="PrivateSector" localSheetId="13">[1]!Table17[Private Sector]</definedName>
    <definedName name="PrivateSector">Table17[Private Sector]</definedName>
    <definedName name="Productive">[1]!Table38[Productive]</definedName>
    <definedName name="ProvincialGovernment" localSheetId="13">[1]!Table6[Provincial Government]</definedName>
    <definedName name="ProvincialGovernment">Table6[Provincial Government]</definedName>
    <definedName name="PublicInfrastructure">[1]!Table39[Public Infrastructure]</definedName>
    <definedName name="ResearchorAcademia" localSheetId="13">[1]!Table18[Research or Academia]</definedName>
    <definedName name="ResearchorAcademia">Table18[Research or Academia]</definedName>
    <definedName name="Safety">[1]!Table46[[Safety ]]</definedName>
    <definedName name="SevereWinterConditions">Table30[Severe winter conditions]</definedName>
    <definedName name="Storm">Table27[Storm]</definedName>
    <definedName name="Tourism">[1]!Table62[Tourism]</definedName>
    <definedName name="Transport">[1]!Table45[Transport]</definedName>
    <definedName name="WaterandSanitation">[1]!Table52[Water and Sanitation]</definedName>
    <definedName name="WaveAction">Table33[Wave Action]</definedName>
    <definedName name="WesternCape" localSheetId="13">[1]!Table15[Western Cape]</definedName>
    <definedName name="WesternCape">Table15[Western Cape]</definedName>
    <definedName name="Wildfire">Table35[Wildfire]</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24" i="1" l="1" a="1"/>
  <c r="D24" i="1" s="1"/>
  <c r="D17" i="1" a="1"/>
  <c r="D17" i="1" s="1"/>
  <c r="D10" i="1" a="1"/>
  <c r="D10" i="1" s="1"/>
  <c r="D2" i="1" a="1"/>
  <c r="D2" i="1" s="1"/>
  <c r="AG11" i="1" a="1"/>
  <c r="AG11" i="1" s="1"/>
  <c r="J8" i="6"/>
  <c r="J11" i="5"/>
  <c r="G6" i="9"/>
  <c r="D22" i="9"/>
  <c r="D21" i="9"/>
  <c r="D20" i="9"/>
  <c r="D19" i="9"/>
  <c r="D18" i="9"/>
  <c r="D17" i="9"/>
  <c r="M14" i="1"/>
  <c r="M26" i="1" s="1"/>
  <c r="P19" i="1"/>
  <c r="R14" i="1"/>
  <c r="R26" i="1" s="1"/>
  <c r="Z27" i="1"/>
  <c r="Y27" i="1"/>
  <c r="X27" i="1"/>
  <c r="W27" i="1"/>
  <c r="V27" i="1"/>
  <c r="U27" i="1"/>
  <c r="T27" i="1"/>
  <c r="S27" i="1"/>
  <c r="R27" i="1"/>
  <c r="Q27" i="1"/>
  <c r="P27" i="1"/>
  <c r="O27" i="1"/>
  <c r="N27" i="1"/>
  <c r="M27" i="1"/>
  <c r="L27" i="1"/>
  <c r="K27" i="1"/>
  <c r="J27" i="1"/>
  <c r="I27" i="1"/>
  <c r="Z21" i="1"/>
  <c r="Y21" i="1"/>
  <c r="X21" i="1"/>
  <c r="W21" i="1"/>
  <c r="V21" i="1"/>
  <c r="U21" i="1"/>
  <c r="T21" i="1"/>
  <c r="S21" i="1"/>
  <c r="R21" i="1"/>
  <c r="Q21" i="1"/>
  <c r="P21" i="1"/>
  <c r="O21" i="1"/>
  <c r="N21" i="1"/>
  <c r="M21" i="1"/>
  <c r="L21" i="1"/>
  <c r="K21" i="1"/>
  <c r="J21" i="1"/>
  <c r="I21" i="1"/>
  <c r="Z14" i="1"/>
  <c r="Z26" i="1" s="1"/>
  <c r="Y14" i="1"/>
  <c r="Y26" i="1" s="1"/>
  <c r="X14" i="1"/>
  <c r="X26" i="1" s="1"/>
  <c r="W14" i="1"/>
  <c r="W26" i="1" s="1"/>
  <c r="V14" i="1"/>
  <c r="V26" i="1" s="1"/>
  <c r="U14" i="1"/>
  <c r="U26" i="1" s="1"/>
  <c r="T14" i="1"/>
  <c r="T26" i="1" s="1"/>
  <c r="S14" i="1"/>
  <c r="S26" i="1" s="1"/>
  <c r="L14" i="1"/>
  <c r="L26" i="1" s="1"/>
  <c r="Z7" i="1"/>
  <c r="Z25" i="1" s="1"/>
  <c r="Y7" i="1"/>
  <c r="Y25" i="1" s="1"/>
  <c r="X7" i="1"/>
  <c r="X25" i="1" s="1"/>
  <c r="W7" i="1"/>
  <c r="W25" i="1" s="1"/>
  <c r="V7" i="1"/>
  <c r="V25" i="1" s="1"/>
  <c r="U7" i="1"/>
  <c r="U25" i="1" s="1"/>
  <c r="T7" i="1"/>
  <c r="T25" i="1" s="1"/>
  <c r="S7" i="1"/>
  <c r="S25" i="1" s="1"/>
  <c r="R7" i="1"/>
  <c r="R25" i="1" s="1"/>
  <c r="Q7" i="1"/>
  <c r="Q25" i="1" s="1"/>
  <c r="P7" i="1"/>
  <c r="P25" i="1" s="1"/>
  <c r="O7" i="1"/>
  <c r="O25" i="1" s="1"/>
  <c r="N7" i="1"/>
  <c r="N25" i="1" s="1"/>
  <c r="M7" i="1"/>
  <c r="M25" i="1" s="1"/>
  <c r="L7" i="1"/>
  <c r="L25" i="1" s="1"/>
  <c r="K7" i="1"/>
  <c r="K25" i="1" s="1"/>
  <c r="J7" i="1"/>
  <c r="J25" i="1" s="1"/>
  <c r="I7" i="1"/>
  <c r="I25" i="1" s="1"/>
  <c r="Z20" i="1"/>
  <c r="Y20" i="1"/>
  <c r="X20" i="1"/>
  <c r="W20" i="1"/>
  <c r="V20" i="1"/>
  <c r="U20" i="1"/>
  <c r="T20" i="1"/>
  <c r="S20" i="1"/>
  <c r="Q20" i="1"/>
  <c r="O20" i="1"/>
  <c r="N20" i="1"/>
  <c r="M20" i="1"/>
  <c r="L20" i="1"/>
  <c r="K20" i="1"/>
  <c r="J20" i="1"/>
  <c r="I20" i="1"/>
  <c r="Z19" i="1"/>
  <c r="Y19" i="1"/>
  <c r="X19" i="1"/>
  <c r="W19" i="1"/>
  <c r="V19" i="1"/>
  <c r="U19" i="1"/>
  <c r="T19" i="1"/>
  <c r="S19" i="1"/>
  <c r="R19" i="1"/>
  <c r="Q19" i="1"/>
  <c r="O19" i="1"/>
  <c r="N19" i="1"/>
  <c r="M19" i="1"/>
  <c r="L19" i="1"/>
  <c r="K19" i="1"/>
  <c r="J19" i="1"/>
  <c r="I19" i="1"/>
  <c r="Z18" i="1"/>
  <c r="Y18" i="1"/>
  <c r="X18" i="1"/>
  <c r="W18" i="1"/>
  <c r="V18" i="1"/>
  <c r="U18" i="1"/>
  <c r="T18" i="1"/>
  <c r="S18" i="1"/>
  <c r="R18" i="1"/>
  <c r="Q18" i="1"/>
  <c r="P18" i="1"/>
  <c r="O18" i="1"/>
  <c r="N18" i="1"/>
  <c r="M18" i="1"/>
  <c r="L18" i="1"/>
  <c r="K18" i="1"/>
  <c r="J18" i="1"/>
  <c r="I18" i="1"/>
  <c r="Z13" i="1"/>
  <c r="Y13" i="1"/>
  <c r="X13" i="1"/>
  <c r="W13" i="1"/>
  <c r="V13" i="1"/>
  <c r="U13" i="1"/>
  <c r="T13" i="1"/>
  <c r="S13" i="1"/>
  <c r="R13" i="1"/>
  <c r="Q13" i="1"/>
  <c r="P13" i="1"/>
  <c r="O13" i="1"/>
  <c r="N13" i="1"/>
  <c r="M13" i="1"/>
  <c r="L13" i="1"/>
  <c r="K13" i="1"/>
  <c r="J13" i="1"/>
  <c r="I13" i="1"/>
  <c r="Z12" i="1"/>
  <c r="Y12" i="1"/>
  <c r="X12" i="1"/>
  <c r="W12" i="1"/>
  <c r="V12" i="1"/>
  <c r="U12" i="1"/>
  <c r="T12" i="1"/>
  <c r="S12" i="1"/>
  <c r="R12" i="1"/>
  <c r="Q12" i="1"/>
  <c r="O12" i="1"/>
  <c r="N12" i="1"/>
  <c r="M12" i="1"/>
  <c r="L12" i="1"/>
  <c r="K12" i="1"/>
  <c r="J12" i="1"/>
  <c r="I12" i="1"/>
  <c r="Z11" i="1"/>
  <c r="Y11" i="1"/>
  <c r="X11" i="1"/>
  <c r="W11" i="1"/>
  <c r="V11" i="1"/>
  <c r="U11" i="1"/>
  <c r="T11" i="1"/>
  <c r="S11" i="1"/>
  <c r="R11" i="1"/>
  <c r="Q11" i="1"/>
  <c r="Q14" i="1" s="1"/>
  <c r="Q26" i="1" s="1"/>
  <c r="O11" i="1"/>
  <c r="O14" i="1" s="1"/>
  <c r="O26" i="1" s="1"/>
  <c r="N11" i="1"/>
  <c r="N14" i="1" s="1"/>
  <c r="N26" i="1" s="1"/>
  <c r="M11" i="1"/>
  <c r="L11" i="1"/>
  <c r="K11" i="1"/>
  <c r="K14" i="1" s="1"/>
  <c r="K26" i="1" s="1"/>
  <c r="J11" i="1"/>
  <c r="J14" i="1" s="1"/>
  <c r="J26" i="1" s="1"/>
  <c r="I11" i="1"/>
  <c r="I14" i="1" s="1"/>
  <c r="I26" i="1" s="1"/>
  <c r="Z6" i="1"/>
  <c r="Y6" i="1"/>
  <c r="X6" i="1"/>
  <c r="W6" i="1"/>
  <c r="V6" i="1"/>
  <c r="U6" i="1"/>
  <c r="T6" i="1"/>
  <c r="S6" i="1"/>
  <c r="R6" i="1"/>
  <c r="Q6" i="1"/>
  <c r="P6" i="1"/>
  <c r="O6" i="1"/>
  <c r="N6" i="1"/>
  <c r="M6" i="1"/>
  <c r="Z5" i="1"/>
  <c r="Y5" i="1"/>
  <c r="X5" i="1"/>
  <c r="W5" i="1"/>
  <c r="V5" i="1"/>
  <c r="U5" i="1"/>
  <c r="T5" i="1"/>
  <c r="S5" i="1"/>
  <c r="R5" i="1"/>
  <c r="Q5" i="1"/>
  <c r="P5" i="1"/>
  <c r="O5" i="1"/>
  <c r="N5" i="1"/>
  <c r="M5" i="1"/>
  <c r="Z4" i="1"/>
  <c r="Y4" i="1"/>
  <c r="X4" i="1"/>
  <c r="W4" i="1"/>
  <c r="V4" i="1"/>
  <c r="U4" i="1"/>
  <c r="T4" i="1"/>
  <c r="S4" i="1"/>
  <c r="R4" i="1"/>
  <c r="Q4" i="1"/>
  <c r="P4" i="1"/>
  <c r="O4" i="1"/>
  <c r="N4" i="1"/>
  <c r="M4" i="1"/>
  <c r="Z3" i="1"/>
  <c r="Y3" i="1"/>
  <c r="X3" i="1"/>
  <c r="W3" i="1"/>
  <c r="V3" i="1"/>
  <c r="U3" i="1"/>
  <c r="T3" i="1"/>
  <c r="S3" i="1"/>
  <c r="R3" i="1"/>
  <c r="Q3" i="1"/>
  <c r="P3" i="1"/>
  <c r="O3" i="1"/>
  <c r="N3" i="1"/>
  <c r="M3" i="1"/>
  <c r="L6" i="1"/>
  <c r="L5" i="1"/>
  <c r="L4" i="1"/>
  <c r="L3" i="1"/>
  <c r="K6" i="1"/>
  <c r="K5" i="1"/>
  <c r="K4" i="1"/>
  <c r="K3" i="1"/>
  <c r="J6" i="1"/>
  <c r="J5" i="1"/>
  <c r="J4" i="1"/>
  <c r="J3" i="1"/>
  <c r="I6" i="1"/>
  <c r="I5" i="1"/>
  <c r="I4" i="1"/>
  <c r="I3" i="1"/>
  <c r="J7" i="4"/>
  <c r="H5" i="1" l="1"/>
  <c r="H4" i="1"/>
  <c r="H19" i="1"/>
  <c r="H12" i="1"/>
  <c r="H13" i="1"/>
  <c r="H11" i="1"/>
  <c r="H14" i="1" s="1"/>
  <c r="H26" i="1" s="1"/>
  <c r="H20" i="1"/>
  <c r="H27" i="1"/>
  <c r="H18" i="1"/>
  <c r="H7" i="1"/>
  <c r="H25" i="1" s="1"/>
  <c r="H21" i="1"/>
  <c r="H6" i="1"/>
  <c r="G5" i="1"/>
  <c r="G4" i="1"/>
  <c r="G6" i="1"/>
  <c r="G3" i="1"/>
  <c r="G12" i="1"/>
  <c r="G13" i="1"/>
  <c r="G19" i="1"/>
  <c r="G11" i="1"/>
  <c r="G14" i="1" s="1"/>
  <c r="G26" i="1" s="1"/>
  <c r="G18" i="1"/>
  <c r="G21" i="1" s="1"/>
  <c r="F13" i="1"/>
  <c r="F4" i="1"/>
  <c r="F12" i="1"/>
  <c r="F5" i="1"/>
  <c r="F6" i="1"/>
  <c r="F20" i="1"/>
  <c r="F19" i="1"/>
  <c r="F3" i="1"/>
  <c r="F11" i="1"/>
  <c r="F14" i="1" s="1"/>
  <c r="F26" i="1" s="1"/>
  <c r="F18" i="1"/>
  <c r="F21" i="1" s="1"/>
  <c r="P12" i="1"/>
  <c r="P20" i="1"/>
  <c r="R20" i="1"/>
  <c r="P11" i="1"/>
  <c r="P14" i="1" s="1"/>
  <c r="P26" i="1" s="1"/>
  <c r="G20" i="1"/>
  <c r="E3" i="1"/>
  <c r="E4" i="1"/>
  <c r="E5" i="1"/>
  <c r="E6" i="1"/>
  <c r="C13" i="1"/>
  <c r="C12" i="1"/>
  <c r="C11" i="1"/>
  <c r="D11" i="9"/>
  <c r="I6" i="9"/>
  <c r="G5" i="9"/>
  <c r="I5" i="9" s="1"/>
  <c r="D28" i="9"/>
  <c r="D27" i="9"/>
  <c r="D26" i="9"/>
  <c r="D3" i="9"/>
  <c r="D4" i="9"/>
  <c r="D5" i="9"/>
  <c r="D6" i="9"/>
  <c r="D8" i="9"/>
  <c r="D9" i="9"/>
  <c r="D10" i="9"/>
  <c r="D12" i="9"/>
  <c r="G4" i="9" s="1"/>
  <c r="I4" i="9" s="1"/>
  <c r="D13" i="9"/>
  <c r="D14" i="9"/>
  <c r="D23" i="9"/>
  <c r="D24" i="9"/>
  <c r="D25" i="9"/>
  <c r="G3" i="9" l="1"/>
  <c r="I3" i="9" s="1"/>
  <c r="J11" i="2"/>
  <c r="J11" i="3"/>
  <c r="G7" i="9"/>
  <c r="I7" i="9" s="1"/>
  <c r="G8" i="9"/>
  <c r="I8" i="9" s="1"/>
  <c r="J8" i="7"/>
  <c r="G7" i="1"/>
  <c r="G25" i="1" s="1"/>
  <c r="G27" i="1" s="1"/>
  <c r="F7" i="1"/>
  <c r="F25" i="1" s="1"/>
  <c r="F27" i="1" s="1"/>
  <c r="E7" i="1"/>
  <c r="E25" i="1" s="1"/>
  <c r="E13" i="1"/>
  <c r="E12" i="1"/>
  <c r="E11" i="1"/>
  <c r="E20" i="1"/>
  <c r="E19" i="1"/>
  <c r="E18" i="1"/>
  <c r="D6" i="1"/>
  <c r="D3" i="1"/>
  <c r="D4" i="1"/>
  <c r="D5" i="1"/>
  <c r="D13" i="1"/>
  <c r="D11" i="1"/>
  <c r="D12" i="1"/>
  <c r="D19" i="1"/>
  <c r="D20" i="1"/>
  <c r="D18" i="1"/>
  <c r="E21" i="1" l="1"/>
  <c r="E14" i="1"/>
  <c r="E26" i="1" s="1"/>
  <c r="D21" i="1"/>
  <c r="D14" i="1"/>
  <c r="D26" i="1" s="1"/>
  <c r="D7" i="1"/>
  <c r="D25" i="1" s="1"/>
  <c r="E27" i="1" l="1"/>
  <c r="D27" i="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<sst xmlns="http://schemas.openxmlformats.org/spreadsheetml/2006/main" count="846" uniqueCount="637">
  <si>
    <t>Criteria</t>
  </si>
  <si>
    <t xml:space="preserve">All risk information is updated, available and has been mapped </t>
  </si>
  <si>
    <t>Characterisitcs of key hazards that feature in early warning alerts are profiled based on established guidelines to interpret weather data sources from historical climate records and regional downscaled climate projections and forecasts</t>
  </si>
  <si>
    <t>The established protocols were applied to update and consolidate disaster risk data</t>
  </si>
  <si>
    <t xml:space="preserve">Disaster risk assessments undertaken for local government by technical experts show evidence of consulting vulnerable communities. </t>
  </si>
  <si>
    <t xml:space="preserve">There is a disaster risk nformation management and communication system supports the generation of GIS based risk profile outputs which can be seamlessly integrated into provincial and national systems. </t>
  </si>
  <si>
    <t>Local government authorities subject  disaster risk and vulnerability assessment outputs provided by technical experts to independent qulaity assessments</t>
  </si>
  <si>
    <t>Objective/meaning</t>
  </si>
  <si>
    <t>For an Impact-Based Severe Weather Warning System, the integration of local risk data is relevant to improve the precision of forecasts (De Kock et al. 2019)</t>
  </si>
  <si>
    <t>Priority hazards at municipal level have been identified and mapped</t>
  </si>
  <si>
    <t xml:space="preserve">Disaster risk assessment outputs are regularly updated abased on established protocols and the outputs thereof are integrated into disaster management plans and also inform impact based early warning alerts. </t>
  </si>
  <si>
    <t xml:space="preserve">Independent technical experts are employed to assess and review the accuracy of risk and vulnerability data. </t>
  </si>
  <si>
    <t xml:space="preserve">Vulnerable communities which are the focus of disaster risk assessments are actively engaged with in the assessment so that their needs are considered. </t>
  </si>
  <si>
    <t xml:space="preserve">The consolidation of municipal disaster risk information and data which can be shared through a national to local seamless information and communication system. </t>
  </si>
  <si>
    <t>Assessment of level of deployment</t>
  </si>
  <si>
    <t xml:space="preserve">Supporting information </t>
  </si>
  <si>
    <t xml:space="preserve">Level of deployment </t>
  </si>
  <si>
    <t xml:space="preserve">Data is available but not updated or spatially mapped.  </t>
  </si>
  <si>
    <t xml:space="preserve">Data is available and mapped but not integrated into the risk assessment </t>
  </si>
  <si>
    <t xml:space="preserve">All local hazard management plans include saptially explicit local risk and vulnerability data. </t>
  </si>
  <si>
    <t>Hazard assessments were not completed</t>
  </si>
  <si>
    <t xml:space="preserve">Hazards assessments which were completed did not include climate data </t>
  </si>
  <si>
    <t xml:space="preserve">Climate data has been utilised for the prioritisation of hazards and the  mapping of  hazard profiles. </t>
  </si>
  <si>
    <t xml:space="preserve">There are no protocols in place for guiding how risk data and information is updated, disseminated or applied for disaster management planning and the issue of early warnings.  </t>
  </si>
  <si>
    <t>There are protocols in place to guide how  risk information is updated and disseminated. There are no protocols established to guide how risk information  informs local early warning alerts.</t>
  </si>
  <si>
    <t xml:space="preserve">Impact based early warning alerts and disaster management plans are informed by local disaster risk information based on established protocols. </t>
  </si>
  <si>
    <t>None of the disaster risk assessments undertaken for the local government have been  reviewed (internally or independently).</t>
  </si>
  <si>
    <t xml:space="preserve">Disaster risk assessments were reviewed internally </t>
  </si>
  <si>
    <t>All of the disaster risk assessments undertaken for the local government have been independently reviewed</t>
  </si>
  <si>
    <t xml:space="preserve">None of the disaster risk assessments undertaken for the local government show evidence of community engagement </t>
  </si>
  <si>
    <t>Disaster risk assessments show evidence of community engagement but not all vulnerable groups actively participated.</t>
  </si>
  <si>
    <t xml:space="preserve">All of the disaster risk assessments undertaken for the local government show evidence of community engagement </t>
  </si>
  <si>
    <t xml:space="preserve">Municipal disaster management system does not support the generation of GIS Risk profile outputs . </t>
  </si>
  <si>
    <t xml:space="preserve">GIS risk profiles can be generated by the local municpality but is not able to be seamlessly integrated into provincial and national systems. </t>
  </si>
  <si>
    <t xml:space="preserve">The municipal disaster management information and communication system is 100% compatible with provincial and national systems. </t>
  </si>
  <si>
    <r>
      <t xml:space="preserve">Frequency
</t>
    </r>
    <r>
      <rPr>
        <sz val="8"/>
        <color theme="0" tint="-0.14999847407452621"/>
        <rFont val="Calibri"/>
        <family val="2"/>
        <scheme val="minor"/>
      </rPr>
      <t>How often are measurements made or criteria assessed?</t>
    </r>
  </si>
  <si>
    <r>
      <t xml:space="preserve">Policy link 
</t>
    </r>
    <r>
      <rPr>
        <sz val="8"/>
        <color theme="0" tint="-0.14999847407452621"/>
        <rFont val="Calibri"/>
        <family val="2"/>
        <scheme val="minor"/>
      </rPr>
      <t>Is there a requirement that the municipality reports on the data captured in the indicator, and what is the policy?</t>
    </r>
  </si>
  <si>
    <t>Additional detail on 
status of indicator</t>
  </si>
  <si>
    <r>
      <t xml:space="preserve">Roles and Responsibilities
</t>
    </r>
    <r>
      <rPr>
        <b/>
        <sz val="8"/>
        <color theme="0" tint="-0.14999847407452621"/>
        <rFont val="Calibri"/>
        <family val="2"/>
        <scheme val="minor"/>
      </rPr>
      <t>Who collects and produces the information (</t>
    </r>
    <r>
      <rPr>
        <sz val="8"/>
        <color theme="0" tint="-0.14999847407452621"/>
        <rFont val="Calibri"/>
        <family val="2"/>
        <scheme val="minor"/>
      </rPr>
      <t>stakeholders involved, govt, scientific community, communities) ?</t>
    </r>
  </si>
  <si>
    <t xml:space="preserve">Spatial resolution of forecasts in relation to geographical area of municiplity </t>
  </si>
  <si>
    <t>Good spatial coverage of observation stations accross a geographical area is critical in making accurate forecasts. 
SAWS has an observation network in place accross the country that monitors meteorological, terrestrial and  hydrological variables for threats such as floods, fires, damaging winds etc. In large geographical areas where topography is heterogenous, the lack of observation stations may cause inacurate forecasts for the entire municipality.</t>
  </si>
  <si>
    <t>The use of additional monitoring equipment/technology to improve early warnings and forecasts.</t>
  </si>
  <si>
    <t xml:space="preserve">The extent to which drones, CCTV cameras and other monitoring equipment/technology are employed by the municipality to improve warnings. </t>
  </si>
  <si>
    <t>Monitoring equipment such as rainfall stations, gauges, cameras are maintained and quality checked</t>
  </si>
  <si>
    <t>This indicator reports on the state of the monitoring equipment and instruments used to assess hydro-meteorological variables. 
Are the measuring equipment, gauges and instruments regularly assessed for accurateness and functionality?</t>
  </si>
  <si>
    <t>Data collection, interpretation and modeling is automated</t>
  </si>
  <si>
    <t>The level at which the processing and dissemination of data is technological adavanced, such as modern equipment, data collection, telemetric data communication, quantitative prediction, modeling. Real-time monitoring system with telemetry can make data collection easier</t>
  </si>
  <si>
    <t>Personnel adequately trained to operate and maintain EWS. 
Sufficient number of dedicated EWS personnel employed each day.</t>
  </si>
  <si>
    <t>This indicator reports on the human resource capacity level at the municipality or disaster management centre. 
It indicates whether personnel are adequately trained to use and operate the equipment associated with the EWS.
Are warning centres sufficiently staffed by trained personnel?</t>
  </si>
  <si>
    <t>Adequate financial resources to invest in appropriate hardware, software and human capacity building for effective EWS</t>
  </si>
  <si>
    <t>The level of funding that is allocated to developing, implementing and supporting Early Warning Systems in the municipality. Is funding leveraged to train personnel and support capacity buidling?</t>
  </si>
  <si>
    <t>Forecasts are too generalized for the municiaplity</t>
  </si>
  <si>
    <t>Forecasts only accurate in parts of the municiaplity</t>
  </si>
  <si>
    <t xml:space="preserve">Forecasts are accurate for entire municipal area. </t>
  </si>
  <si>
    <t>No use of additional monitoring equipment</t>
  </si>
  <si>
    <t xml:space="preserve">Some use of additonal monitoring technology in certain areas. </t>
  </si>
  <si>
    <t xml:space="preserve">Forecasts are suplemented by several additional monitoring technologies. </t>
  </si>
  <si>
    <t>No quality control</t>
  </si>
  <si>
    <t>Quality control is partly done</t>
  </si>
  <si>
    <t>Good quality control</t>
  </si>
  <si>
    <t>Technologically basic</t>
  </si>
  <si>
    <t>Technologically intermediate</t>
  </si>
  <si>
    <t>Technologically advanced</t>
  </si>
  <si>
    <t>Total lack of adequate and skilled personnel to operate EWS</t>
  </si>
  <si>
    <t>Some number of personnel present to operate EWS but lack certain skills</t>
  </si>
  <si>
    <t>Appropriate level of training and number of personnel to manage EWS effecitively.</t>
  </si>
  <si>
    <t>Total lack of funding for appropriate equipment, hardware and software</t>
  </si>
  <si>
    <t>Some funding for appropriate equipment, hardware and software</t>
  </si>
  <si>
    <t>Sufficient funding for appropriate equipment, hardware and software</t>
  </si>
  <si>
    <t>Networks in place to disseminate flash flood alerts issued by disaster management centres</t>
  </si>
  <si>
    <t>Professional networks established to receive and disseminate warnings widely</t>
  </si>
  <si>
    <t>Surveys in place to quantify last-mile connectivity within the municipalities</t>
  </si>
  <si>
    <t>Understanding of last-mile connectivity to know which population groups can be reached by different services, including mobile-cellular, satellite and radio services</t>
  </si>
  <si>
    <t xml:space="preserve">No networks in place </t>
  </si>
  <si>
    <t>Networks in place and not fully operational/ utilised</t>
  </si>
  <si>
    <t>Networks in place and fully operational/ utilised</t>
  </si>
  <si>
    <t>No surveys in place</t>
  </si>
  <si>
    <t>Surveys in place but not assessed</t>
  </si>
  <si>
    <t>Surveys in place and assessed regularly*</t>
  </si>
  <si>
    <t>Disaster preparedness measures, including response plans are developed, operational and reviewed.</t>
  </si>
  <si>
    <t>Evidence of disaster preparedness measures including plans and standard operating procedures that account for the needs of people of different vulnerabilities and co-ordination of among role players</t>
  </si>
  <si>
    <t>Vulnerability reduction programs implemented in the municipality</t>
  </si>
  <si>
    <t xml:space="preserve">Evidence of programmes implementd to reduce risk to vulnerable communities. </t>
  </si>
  <si>
    <t xml:space="preserve">Training of emergency response personnel to respond to weather and climate change related disasters </t>
  </si>
  <si>
    <t xml:space="preserve">Emergency response teams receive regular training on the protocols that are established and implemented to activate in the event of a disaster </t>
  </si>
  <si>
    <t>Knowledge  and awareness campaign programmes are completed in support of municipal flash flood disaster  management plans</t>
  </si>
  <si>
    <t>Communication materials that cover the key aspects for disaster preparedness. These materials are developed in a particpatory manner and disseminated to the community. Public awareness tailored to the specific needs of vulnerable groups.</t>
  </si>
  <si>
    <t xml:space="preserve">Disaster risk information is reviewed to define or update risk preparedness measures including evacuation procedures, routes and zones and communication processes and protocols for different types of early warning alerts and types of emergency situations. </t>
  </si>
  <si>
    <t xml:space="preserve">Preparedness actions to reduce risk such as evacuation routes and procedures and emergency communication protocols should be informed by updated disaster risk information so that changes in hazard exposure, geographical extent of hazard impacts and population risk and vulnerability are accounted for in risk reduction planning. </t>
  </si>
  <si>
    <t>Non existant</t>
  </si>
  <si>
    <t xml:space="preserve">Plans developed but not operational </t>
  </si>
  <si>
    <t>Plans developed, operational and reviewed</t>
  </si>
  <si>
    <t xml:space="preserve">No interventions or programmes </t>
  </si>
  <si>
    <t>Interventions to reduce vulnerability are implemented in a ad-hoc way as needed</t>
  </si>
  <si>
    <t xml:space="preserve">Programmes developed and implemented </t>
  </si>
  <si>
    <t>No training</t>
  </si>
  <si>
    <t xml:space="preserve">Training is planned for but not fully implemented </t>
  </si>
  <si>
    <t>Training is planned for and implemented</t>
  </si>
  <si>
    <t>Existant but limited in coverage (geographical and frequency)</t>
  </si>
  <si>
    <t>Comprehensive, regular awareness and educational programs</t>
  </si>
  <si>
    <t xml:space="preserve">Risk preparedness measures including evacuation procedures, routes and zones and communication processes and protocols for different types of early warning alerts and types of emergency situations were not included in the municipal disaster management plan </t>
  </si>
  <si>
    <t xml:space="preserve">Communication processes and protocols for  early warning alerts and types of emergency situations have been specified in the local municipal disaster management plan.  Specification of evacuation procedures, routes and zones  have not been mentioned in the local municipal disaster management plan. An established protocol was not applied to use disaster risk information for the specification of risk reduction measures. </t>
  </si>
  <si>
    <t xml:space="preserve">An established protocol was applied to utilise disaster risk information to update preparedness responses such as evacuation procedures and routes and communication processes and protocols for early warning alerts and emergency situations mentioned in the local municipal disaster management plan. </t>
  </si>
  <si>
    <t xml:space="preserve">Flash flood alerts reach the entire population intended to receive the warning </t>
  </si>
  <si>
    <t>Warning communication and dissemination systems reach the entire population, including seasonal populations and those in remote locations, through multiple communication channels (e.g. satellite and mobile-cellular networks, social media, flags, sirens, bells, public address systems, door-to-door visits, community meetings)</t>
  </si>
  <si>
    <t>To evaluate effectiveness of the warning content. Are warnings generic (what terminology is used, is it clear). Affected communities should not just be told about the hazard but also informed in such a way that they are persuaded to take specific remedial action in time.</t>
  </si>
  <si>
    <t>The hazard forecast lead time and accurateness is sufficient to provide enough time for warning and response</t>
  </si>
  <si>
    <t>Prediction accuracy and lead times vary with the type of hazard.
However, the forecast lead time for hazards should allow adequate time to issue warnings and take appropriate response.</t>
  </si>
  <si>
    <t>Alert did not reach intended communitiy in time to act</t>
  </si>
  <si>
    <t>Alert reached some of the community in time to act</t>
  </si>
  <si>
    <t>Target population reached fully and in time to act</t>
  </si>
  <si>
    <t>Message content is generic and communicate likelihood of an event</t>
  </si>
  <si>
    <t>Message content is specific to hazard but does not provide guidance on remedial action in needed</t>
  </si>
  <si>
    <t>Message content is exhaustive - warning supplies likely intensity, impacts and actions to be taken</t>
  </si>
  <si>
    <t>Not adequate to render sufficient time for action</t>
  </si>
  <si>
    <t>Mostly adequate, but could improve for certain areas</t>
  </si>
  <si>
    <t>Sufficient lead time for all areas</t>
  </si>
  <si>
    <t>Fatalities avoided</t>
  </si>
  <si>
    <t xml:space="preserve">Actual number of deaths compared to estimates of projected deaths possible </t>
  </si>
  <si>
    <t>Property damage avoided</t>
  </si>
  <si>
    <t xml:space="preserve">Actual costs of damage to property compared to estimates of projected damages </t>
  </si>
  <si>
    <t>People displaced</t>
  </si>
  <si>
    <t>Number of people whose destroyed/damaged dwellings were attributed to flood disasters.</t>
  </si>
  <si>
    <t>&gt;10 fatalities</t>
  </si>
  <si>
    <t>1-10 fatalities</t>
  </si>
  <si>
    <t>No fatalities</t>
  </si>
  <si>
    <t>Increase in the cost associated with flood disasters for a 5 year moving average (compared to the average over the full observation period).</t>
  </si>
  <si>
    <t>0-20% decrease in the cost associated with flood disasters for a 5 year moving average (compared to the average over the full observation period)..</t>
  </si>
  <si>
    <t>20% or more deccrease in the cost associated with flood disasters for a 5 year moving average (compared to the average over the full observation period)..</t>
  </si>
  <si>
    <t>Increase in the number of people displaced associated with flood disasters for a 5 year moving average (compared to the average over the full observation period).</t>
  </si>
  <si>
    <t>0-20% decrease in the number of people displaced associated with flood disasters for a 5 year moving average (compared to the average over the full observation period).</t>
  </si>
  <si>
    <t>20% or more deccrease in the number of people displaced associated with flood disasters for a 5 year moving average (compared to the average over the full observation period).</t>
  </si>
  <si>
    <t>NDMC, Cogta, Local municipality, relevant government departments, StatsSA, insurance industry, private consultants.</t>
  </si>
  <si>
    <t>NDMC</t>
  </si>
  <si>
    <t>Depends on the event, damage and verification reports after each event.</t>
  </si>
  <si>
    <t>Disaster management act</t>
  </si>
  <si>
    <t>Average score for efficiency of processes</t>
  </si>
  <si>
    <t>Warnings reach intended stakeholders</t>
  </si>
  <si>
    <t>Clarity of warning message</t>
  </si>
  <si>
    <t>Warning lead time</t>
  </si>
  <si>
    <t xml:space="preserve">Average score for reliability </t>
  </si>
  <si>
    <t>Deaths avoided</t>
  </si>
  <si>
    <t xml:space="preserve">Damage to infrastructure </t>
  </si>
  <si>
    <t>People injured</t>
  </si>
  <si>
    <t xml:space="preserve">Average score for impact </t>
  </si>
  <si>
    <t>Weights</t>
  </si>
  <si>
    <t>Disaster Risk Information</t>
  </si>
  <si>
    <t>Detection, Monitoring, and Forecasts</t>
  </si>
  <si>
    <t>Warning, Communication, and Dissemination</t>
  </si>
  <si>
    <t>Preparedeness and Response</t>
  </si>
  <si>
    <t>Tracking Efficiency of Processes</t>
  </si>
  <si>
    <t>Tracking Reliability</t>
  </si>
  <si>
    <t xml:space="preserve">The warning messages issued  provide clear guidance to trigger reactions for stakeholder response </t>
  </si>
  <si>
    <t>Tracking Impact</t>
  </si>
  <si>
    <t>Summary of overall effectiveness</t>
  </si>
  <si>
    <t>Reliability</t>
  </si>
  <si>
    <t xml:space="preserve">Average scores </t>
  </si>
  <si>
    <t>Year</t>
  </si>
  <si>
    <t>Type</t>
  </si>
  <si>
    <t>Relative weight</t>
  </si>
  <si>
    <t>Disaster Risk Info</t>
  </si>
  <si>
    <t>Indicator</t>
  </si>
  <si>
    <t>Detection, Monitoring, Forecast</t>
  </si>
  <si>
    <t>Warning, Comm. &amp; Dissemination</t>
  </si>
  <si>
    <t>Preparedness &amp; Response</t>
  </si>
  <si>
    <t>Impact</t>
  </si>
  <si>
    <t>Sum of Weights</t>
  </si>
  <si>
    <r>
      <t xml:space="preserve">Reference to data source 
</t>
    </r>
    <r>
      <rPr>
        <sz val="8"/>
        <color theme="0" tint="-0.14999847407452621"/>
        <rFont val="Calibri"/>
        <family val="2"/>
        <scheme val="minor"/>
      </rPr>
      <t>The citation of the report/ database reference/ govt. department/ organisation report</t>
    </r>
  </si>
  <si>
    <r>
      <t xml:space="preserve">Data Custodian
</t>
    </r>
    <r>
      <rPr>
        <sz val="8"/>
        <color theme="0" tint="-0.14999847407452621"/>
        <rFont val="Calibri"/>
        <family val="2"/>
        <scheme val="minor"/>
      </rPr>
      <t>Who stores this/ manages in terms of quality 
(ownership of data)?</t>
    </r>
  </si>
  <si>
    <t>Assesment</t>
  </si>
  <si>
    <t>Additional info</t>
  </si>
  <si>
    <t>Reference</t>
  </si>
  <si>
    <t>Select Year</t>
  </si>
  <si>
    <t>Final Score</t>
  </si>
  <si>
    <t>Will try to flag where data is incomplete</t>
  </si>
  <si>
    <t xml:space="preserve">                                                Monitoring and Evaluation Indicator Framework for Multi-Hazard Early Warning Systems in South Africa </t>
  </si>
  <si>
    <t>Efficiency of Processes</t>
  </si>
  <si>
    <t>DATA ENTRY</t>
  </si>
  <si>
    <t xml:space="preserve">South Africa (2005) National Disaster Management Act, 2002 (Act No 57 of 2002) National Disaster Management Framework Section 3.2.4. </t>
  </si>
  <si>
    <t>South Africa (2005) National Disaster Management Act, 2002 (Act No 57 of 2002) National Disaster Management Framework Sections 2.3.3 and 3.2.3</t>
  </si>
  <si>
    <t>South Africa (2005) National Disaster Management Act, 2002 (Act No 57 of 2002) National Disaster Management Framework Sections 2.3.1 and 2.3.3. NCCAS Strategic Outcome 2.1</t>
  </si>
  <si>
    <t>South Africa (2005) National Disaster Management Act, 2002 (Act No 57 of 2002) National Disaster Management Framework Section 2.4.2</t>
  </si>
  <si>
    <t>South Africa (2005) National Disaster Management Act, 2002 (Act No 57 of 2002) National Disaster Management Framework Section 2.4.1</t>
  </si>
  <si>
    <t xml:space="preserve">South Africa (2005) National Disaster Management Act, 2002 (Act No 57 of 2002) National Disaster Management Framework Sections 5.4.2 and 5.6.2 </t>
  </si>
  <si>
    <t>Provincial Government</t>
  </si>
  <si>
    <t>KwaZulu Natal</t>
  </si>
  <si>
    <t>Community Safety and Liaison</t>
  </si>
  <si>
    <t>Contact Person</t>
  </si>
  <si>
    <t>Name</t>
  </si>
  <si>
    <t>Role</t>
  </si>
  <si>
    <t>Phone Number</t>
  </si>
  <si>
    <t>Email Address</t>
  </si>
  <si>
    <t>Disaster Group</t>
  </si>
  <si>
    <t>Natural Disaster</t>
  </si>
  <si>
    <t>Hydrological</t>
  </si>
  <si>
    <t>Landslide</t>
  </si>
  <si>
    <t>Avalanche</t>
  </si>
  <si>
    <t>Debris</t>
  </si>
  <si>
    <t>Institutions</t>
  </si>
  <si>
    <t>Municipalities</t>
  </si>
  <si>
    <t>Local Municipality</t>
  </si>
  <si>
    <t>District Municipality</t>
  </si>
  <si>
    <t>Metropolitan Municipality</t>
  </si>
  <si>
    <t>Eastern Cape</t>
  </si>
  <si>
    <t>Free State</t>
  </si>
  <si>
    <t>Gauteng</t>
  </si>
  <si>
    <t>Limpopo</t>
  </si>
  <si>
    <t>Mpumalanga</t>
  </si>
  <si>
    <t>North West</t>
  </si>
  <si>
    <t>Northern Cape</t>
  </si>
  <si>
    <t>Western Cape</t>
  </si>
  <si>
    <t>National Government</t>
  </si>
  <si>
    <t>Private Sector</t>
  </si>
  <si>
    <t>Research or Academia</t>
  </si>
  <si>
    <t>Other</t>
  </si>
  <si>
    <t>Abaqulusi Local Municipality</t>
  </si>
  <si>
    <t>Alfred Nzo District Municipality</t>
  </si>
  <si>
    <t>Buffalo City Metropolitan Municipality</t>
  </si>
  <si>
    <t>Community Safety</t>
  </si>
  <si>
    <t>Agriculture and Rural Development</t>
  </si>
  <si>
    <t>Agriculture, Rural Development, Land and Environmental Affairs</t>
  </si>
  <si>
    <t>Agriculture, Environmental Affairs, Rural Development and Land Reform</t>
  </si>
  <si>
    <t>Agriculture</t>
  </si>
  <si>
    <t xml:space="preserve">Agriculture, Land Reform and Rural Development, Department of </t>
  </si>
  <si>
    <t>Please Specify</t>
  </si>
  <si>
    <t>Albert Luthuli Local Municipality</t>
  </si>
  <si>
    <t>Amajuba District Municipality</t>
  </si>
  <si>
    <t>City of Cape Town Metropolitan Municipality</t>
  </si>
  <si>
    <t>Cooperative Governance and Traditional Affairs</t>
  </si>
  <si>
    <t>Co-operative Governance and Traditional Affairs</t>
  </si>
  <si>
    <t>Arts and Culture</t>
  </si>
  <si>
    <t>Cooperative Governance, Human Settlements and Traditional Affairs</t>
  </si>
  <si>
    <t>Arts, Culture, Sports and Recreation</t>
  </si>
  <si>
    <t>Co-operative Governance, Human Settlements and Traditional Affairs</t>
  </si>
  <si>
    <t xml:space="preserve">Basic Education, Department of </t>
  </si>
  <si>
    <t>Alfred Duma Local Municipality</t>
  </si>
  <si>
    <t>Amathole District Municipality</t>
  </si>
  <si>
    <t>City of Ekurhuleni Metropolitan Municipality</t>
  </si>
  <si>
    <t>Economic Development, Environmental Affairs and Tourism</t>
  </si>
  <si>
    <t>Economic, Small Business Development, Tourism and Environmental Affairs</t>
  </si>
  <si>
    <t>Economic Development, Environment and Tourism</t>
  </si>
  <si>
    <t>Community Safety, Security and Liaison</t>
  </si>
  <si>
    <t>Community Safety and Transport Management</t>
  </si>
  <si>
    <t>Economic Development and Tourism</t>
  </si>
  <si>
    <t>Cultural Affairs and Sport</t>
  </si>
  <si>
    <t>Civilian Secretariat for Police Service</t>
  </si>
  <si>
    <t>Amahlathi Local Municipality</t>
  </si>
  <si>
    <t>Bojanala District Municipality</t>
  </si>
  <si>
    <t>City of Johannesburg Metropolitan Municipality</t>
  </si>
  <si>
    <t>Education</t>
  </si>
  <si>
    <t>e-Government</t>
  </si>
  <si>
    <t>Culture, Sport and Recreation</t>
  </si>
  <si>
    <t xml:space="preserve">Communications and Digital Technologies,Department of </t>
  </si>
  <si>
    <t>Ba-Phalaborwa Local Municipality</t>
  </si>
  <si>
    <t>City of Tshwane Metropolitan Municipality</t>
  </si>
  <si>
    <t>Health</t>
  </si>
  <si>
    <t>Economic Development</t>
  </si>
  <si>
    <t>Economic Development, Tourism and Environmental Affairs</t>
  </si>
  <si>
    <t>Economic Development, Environment, Conservation and Tourism</t>
  </si>
  <si>
    <t xml:space="preserve">Cooperative Governance, Department of </t>
  </si>
  <si>
    <t>Beaufort West Local Municipality</t>
  </si>
  <si>
    <t>Cape Winelands District Municipality</t>
  </si>
  <si>
    <t>eThekwini Metropolitan Municipality</t>
  </si>
  <si>
    <t>Human Settlements</t>
  </si>
  <si>
    <t>Provincial Treasury</t>
  </si>
  <si>
    <t>Environmental Affairs and Development Planning</t>
  </si>
  <si>
    <t xml:space="preserve">Correctional Services, Department of </t>
  </si>
  <si>
    <t>Bela-Bela Local Municipality</t>
  </si>
  <si>
    <t>Capricorn District Municipality</t>
  </si>
  <si>
    <t>Mangaung Metropolitan Municipality</t>
  </si>
  <si>
    <t>Police, Roads and Transport</t>
  </si>
  <si>
    <t>Public Works, Roads &amp; Infrastructure</t>
  </si>
  <si>
    <t>Roads and Public Works</t>
  </si>
  <si>
    <t xml:space="preserve">Defence, Department of </t>
  </si>
  <si>
    <t>Bergrivier Local Municipality</t>
  </si>
  <si>
    <t>Central Karoo District Municipality</t>
  </si>
  <si>
    <t>Nelson Mandela Bay Metropolitan Municipality</t>
  </si>
  <si>
    <t>Public Works and Infrastructure</t>
  </si>
  <si>
    <t>Social Development</t>
  </si>
  <si>
    <t>Employment and Labour,Department of</t>
  </si>
  <si>
    <t>Big Five Hlabisa Local Municipality</t>
  </si>
  <si>
    <t>Chris Hani District Municipality</t>
  </si>
  <si>
    <t>Rural Development and Agrarian Reform</t>
  </si>
  <si>
    <t>Infrastructure Development</t>
  </si>
  <si>
    <t>Sport, Arts and Culture</t>
  </si>
  <si>
    <t>Local Government</t>
  </si>
  <si>
    <t xml:space="preserve">Forestry, Fisheries and the Environment,Department of </t>
  </si>
  <si>
    <t>Bitou Local Municipality</t>
  </si>
  <si>
    <t>Roads and Transport</t>
  </si>
  <si>
    <t>Public Works</t>
  </si>
  <si>
    <t>Transport and Community Safety</t>
  </si>
  <si>
    <t>Public Works, Roads and Transport</t>
  </si>
  <si>
    <t>Public Works and Roads</t>
  </si>
  <si>
    <t>Transport, Safety and Liaison</t>
  </si>
  <si>
    <t>Government Communication and Information System</t>
  </si>
  <si>
    <t>Blouberg Local Municipality</t>
  </si>
  <si>
    <t>Sport, Recreation, Arts and Culture</t>
  </si>
  <si>
    <t>Sport, Arts, Culture and Recreation</t>
  </si>
  <si>
    <t>Government Pensions Administration Agency (GPAA)</t>
  </si>
  <si>
    <t>Blue Crane Route Local Municipality</t>
  </si>
  <si>
    <t>Transport</t>
  </si>
  <si>
    <t>Sport and Recreation</t>
  </si>
  <si>
    <t>Transport and Public Works</t>
  </si>
  <si>
    <t>Government Printing Works (GPW)</t>
  </si>
  <si>
    <t>Breede Valley Local Municipality</t>
  </si>
  <si>
    <t>Treasury</t>
  </si>
  <si>
    <t xml:space="preserve">Health, Department of </t>
  </si>
  <si>
    <t>Dr Kenneth Kaunda District Municipality</t>
  </si>
  <si>
    <t xml:space="preserve">Higher Education and Training, Department of </t>
  </si>
  <si>
    <t>Bushbuckridge Local Municipality</t>
  </si>
  <si>
    <t>Dr Ruth Segomotsi Mompati District Municipality</t>
  </si>
  <si>
    <t xml:space="preserve">Home Affairs, Department of </t>
  </si>
  <si>
    <t>Cape Agulhas Local Municipality</t>
  </si>
  <si>
    <t>Ehlanzeni District Municipality</t>
  </si>
  <si>
    <t xml:space="preserve">Human Settlements, Department of </t>
  </si>
  <si>
    <t>Cederberg Local Municipality</t>
  </si>
  <si>
    <t>Independent Police Investigative Directorate (IPID)</t>
  </si>
  <si>
    <t>Fezile Dabi District Municipality</t>
  </si>
  <si>
    <t xml:space="preserve">International Relations and Cooperation, Department of </t>
  </si>
  <si>
    <t>Frances Baard District Municipality</t>
  </si>
  <si>
    <t xml:space="preserve">Justice and Constitutional Development, Department of </t>
  </si>
  <si>
    <t>Garden Route District Municipality</t>
  </si>
  <si>
    <t xml:space="preserve">Military Veterans, Department of </t>
  </si>
  <si>
    <t>City of Matlosana Local Municipality</t>
  </si>
  <si>
    <t>Gert Sibande District Municipality</t>
  </si>
  <si>
    <t xml:space="preserve">Mineral Resources and Energy, Department of </t>
  </si>
  <si>
    <t>Harry Gwala District Municipality</t>
  </si>
  <si>
    <t>National School of Government</t>
  </si>
  <si>
    <t>Collins Chabane Local Municipality</t>
  </si>
  <si>
    <t>iLembe District Municipality</t>
  </si>
  <si>
    <t>National Treasury</t>
  </si>
  <si>
    <t>Dannhauser Local Municipality</t>
  </si>
  <si>
    <t>Joe Gqabi District Municipality</t>
  </si>
  <si>
    <t xml:space="preserve">Planning, Monitoring and Evaluation, Department of </t>
  </si>
  <si>
    <t>Dawid Kruiper Local Municipality</t>
  </si>
  <si>
    <t>John Taolo Gaetsewe District Municipality</t>
  </si>
  <si>
    <t xml:space="preserve">Presidency, The Department in </t>
  </si>
  <si>
    <t>Dihlabeng Local Municipality</t>
  </si>
  <si>
    <t>King Cetshwayo District Municipality</t>
  </si>
  <si>
    <t xml:space="preserve">Public Enterprises, Department of </t>
  </si>
  <si>
    <t>Dikgatlong Local Municipality</t>
  </si>
  <si>
    <t>Lejweleputswa District Municipality</t>
  </si>
  <si>
    <t xml:space="preserve">Public Service and Administration, Department of </t>
  </si>
  <si>
    <t>Dipaleseng Local Municipality</t>
  </si>
  <si>
    <t xml:space="preserve">Public Works and Infrastructure, Department of </t>
  </si>
  <si>
    <t>Ditsobotla Local Municipality</t>
  </si>
  <si>
    <t>Mopani District Municipality</t>
  </si>
  <si>
    <t xml:space="preserve">Science and Innovation, Department of </t>
  </si>
  <si>
    <t>Dr Beyers Naudé Local Municipality</t>
  </si>
  <si>
    <t>Namakwa District Municipality</t>
  </si>
  <si>
    <t xml:space="preserve">Small Business Development, Department of </t>
  </si>
  <si>
    <t>Dr JS Moroka Local Municipality</t>
  </si>
  <si>
    <t xml:space="preserve">Social Development, Department of </t>
  </si>
  <si>
    <t>Dr Nkosazana Dlamini Zuma Local Municipality</t>
  </si>
  <si>
    <t>Ngaka Modiri Molema District Municipality</t>
  </si>
  <si>
    <t>South African Police Service (SAPS)</t>
  </si>
  <si>
    <t>Drakenstein Local Municipality</t>
  </si>
  <si>
    <t>Nkangala District Municipality</t>
  </si>
  <si>
    <t>South African Revenue Service (SARS)</t>
  </si>
  <si>
    <t>eDumbe Local Municipality</t>
  </si>
  <si>
    <t>OR Tambo District Municipality</t>
  </si>
  <si>
    <t>Sport and Recreation South Africa (SRSA)</t>
  </si>
  <si>
    <t>Elias Motsoaledi Local Municipality</t>
  </si>
  <si>
    <t>Overberg District Municipality</t>
  </si>
  <si>
    <t xml:space="preserve">Sport, Arts and Culture, Department of </t>
  </si>
  <si>
    <t>Elundini Local Municipality</t>
  </si>
  <si>
    <t>Pixley ka Seme District Municipality</t>
  </si>
  <si>
    <t>State Security,Department of</t>
  </si>
  <si>
    <t>eMadlangeni Local Municipality</t>
  </si>
  <si>
    <t>Sarah Baartman District Municipality</t>
  </si>
  <si>
    <t xml:space="preserve">Statistics South Africa, Stats SA </t>
  </si>
  <si>
    <t>Emakhazeni Local Municipality</t>
  </si>
  <si>
    <t>Sedibeng District Municipality</t>
  </si>
  <si>
    <t xml:space="preserve">Tourism, Department of </t>
  </si>
  <si>
    <t>Emalahleni Local Municipality</t>
  </si>
  <si>
    <t>Sekhukhune District Municipality</t>
  </si>
  <si>
    <t xml:space="preserve">Trade, Industry and Competition, Department of </t>
  </si>
  <si>
    <t>Thabo Mofutsanyana District Municipality</t>
  </si>
  <si>
    <t xml:space="preserve">Traditional Affairs, Department of </t>
  </si>
  <si>
    <t>Emfuleni Local Municipality</t>
  </si>
  <si>
    <t>Ugu District Municipality</t>
  </si>
  <si>
    <t xml:space="preserve">Transport, Department of </t>
  </si>
  <si>
    <t>Emthanjeni Local Municipality</t>
  </si>
  <si>
    <t>uMgungundlovu District Municipality</t>
  </si>
  <si>
    <t xml:space="preserve">Water and Sanitation, Department of </t>
  </si>
  <si>
    <t>Endumeni Local Municipality</t>
  </si>
  <si>
    <t>uMkhanyakude District Municipality</t>
  </si>
  <si>
    <t xml:space="preserve">Women, Youth and Persons with Disabilities, Department of </t>
  </si>
  <si>
    <t>Engcobo Local Municipality</t>
  </si>
  <si>
    <t>uMzinyathi District Municipality</t>
  </si>
  <si>
    <t>Enoch Mgijima Local Municipality</t>
  </si>
  <si>
    <t>uThukela District Municipality</t>
  </si>
  <si>
    <t>Ephraim Mogale Local Municipality</t>
  </si>
  <si>
    <t>Vhembe District Municipality</t>
  </si>
  <si>
    <t>Waterberg District Municipality</t>
  </si>
  <si>
    <t>Fetakgomo Tubatse Local Municipality</t>
  </si>
  <si>
    <t>West Coast District Municipality</t>
  </si>
  <si>
    <t>Ga-Segonyana Local Municipality</t>
  </si>
  <si>
    <t>West Rand District Municipality</t>
  </si>
  <si>
    <t>Gamagara Local Municipality</t>
  </si>
  <si>
    <t>Xhariep District Municipality</t>
  </si>
  <si>
    <t>George Local Municipality</t>
  </si>
  <si>
    <t>ZF Mgcawu District Municipality</t>
  </si>
  <si>
    <t>Govan Mbeki Local Municipality</t>
  </si>
  <si>
    <t>Zululand District Municipality</t>
  </si>
  <si>
    <t>Great Kei Local Municipality</t>
  </si>
  <si>
    <t>Greater Giyani Local Municipality</t>
  </si>
  <si>
    <t>Greater Kokstad Local Municipality</t>
  </si>
  <si>
    <t>Greater Letaba Local Municipality</t>
  </si>
  <si>
    <t>Greater Taung Local Municipality</t>
  </si>
  <si>
    <t>Greater Tzaneen Local Municipality</t>
  </si>
  <si>
    <t>Hantam Local Municipality</t>
  </si>
  <si>
    <t>Hessequa Local Municipality</t>
  </si>
  <si>
    <t>Impendle Local Municipality</t>
  </si>
  <si>
    <t>Ingquza Hill Local Municipality</t>
  </si>
  <si>
    <t>Inkosi Langalibalele Local Municipality</t>
  </si>
  <si>
    <t>Intsika Yethu Local Municipality</t>
  </si>
  <si>
    <t>Inxuba Yethemba Local Municipality</t>
  </si>
  <si>
    <t>JB Marks Local Municipality</t>
  </si>
  <si>
    <t>Joe Morolong Local Municipality</t>
  </si>
  <si>
    <t>Jozini Local Municipality</t>
  </si>
  <si>
    <t>Kagisano-Molopo Local Municipality</t>
  </si>
  <si>
    <t>Kai !Garib Local Municipality</t>
  </si>
  <si>
    <t>Kamiesberg Local Municipality</t>
  </si>
  <si>
    <t>Kannaland Local Municipality</t>
  </si>
  <si>
    <t>Kareeberg Local Municipality</t>
  </si>
  <si>
    <t>Karoo Hoogland Local Municipality</t>
  </si>
  <si>
    <t>Kgatelopele Local Municipality</t>
  </si>
  <si>
    <t>Kgetlengrivier Local Municipality</t>
  </si>
  <si>
    <t>Khâi-Ma Local Municipality</t>
  </si>
  <si>
    <t>!Kheis Local Municipality</t>
  </si>
  <si>
    <t>King Sabata Dalindyebo Local Municipality</t>
  </si>
  <si>
    <t>Knysna Local Municipality</t>
  </si>
  <si>
    <t>Kopanong Local Municipality</t>
  </si>
  <si>
    <t>Kou-Kamma Local Municipality</t>
  </si>
  <si>
    <t>Kouga Local Municipality</t>
  </si>
  <si>
    <t>KwaDukuza Local Municipality</t>
  </si>
  <si>
    <t>Laingsburg Local Municipality</t>
  </si>
  <si>
    <t>Langeberg Local Municipality</t>
  </si>
  <si>
    <t>Lekwa Local Municipality</t>
  </si>
  <si>
    <t>Lekwa-Teemane Local Municipality</t>
  </si>
  <si>
    <t>Lepelle-Nkumpi Local Municipality</t>
  </si>
  <si>
    <t>Lephalale Local Municipality</t>
  </si>
  <si>
    <t>Lesedi Local Municipality</t>
  </si>
  <si>
    <t>Letsemeng Local Municipality</t>
  </si>
  <si>
    <t>Madibeng Local Municipality</t>
  </si>
  <si>
    <t>Mafube Local Municipality</t>
  </si>
  <si>
    <t>Magareng Local Municipality</t>
  </si>
  <si>
    <t>Mahikeng Local Municipality</t>
  </si>
  <si>
    <t>Makana Local Municipality</t>
  </si>
  <si>
    <t>Makhado Local Municipality</t>
  </si>
  <si>
    <t>Makhuduthamaga Local Municipality</t>
  </si>
  <si>
    <t>Maluti-a-Phofung Local Municipality</t>
  </si>
  <si>
    <t>Mamusa Local Municipality</t>
  </si>
  <si>
    <t>Mandeni Local Municipality</t>
  </si>
  <si>
    <t>Mantsopa Local Municipality</t>
  </si>
  <si>
    <t>Maphumulo Local Municipality</t>
  </si>
  <si>
    <t>Maquassi Hills Local Municipality</t>
  </si>
  <si>
    <t>Maruleng Local Municipality</t>
  </si>
  <si>
    <t>Masilonyana Local Municipality</t>
  </si>
  <si>
    <t>Matatiele Local Municipality</t>
  </si>
  <si>
    <t>Matjhabeng Local Municipality</t>
  </si>
  <si>
    <t>Matzikama Local Municipality</t>
  </si>
  <si>
    <t>Mbhashe Local Municipality</t>
  </si>
  <si>
    <t>Mbombela Local Municipality</t>
  </si>
  <si>
    <t>Merafong City Local Municipality</t>
  </si>
  <si>
    <t>Metsimaholo Local Municipality</t>
  </si>
  <si>
    <t>Mhlontlo Local Municipality</t>
  </si>
  <si>
    <t>Midvaal Local Municipality</t>
  </si>
  <si>
    <t>Mkhambathini Local Municipality</t>
  </si>
  <si>
    <t>Mkhondo Local Municipality</t>
  </si>
  <si>
    <t>Mnquma Local Municipality</t>
  </si>
  <si>
    <t>Modimolle–Mookgophong Local Municipality</t>
  </si>
  <si>
    <t>Mogalakwena Local Municipality</t>
  </si>
  <si>
    <t>Mogale City Local Municipality</t>
  </si>
  <si>
    <t>Mohokare Local Municipality</t>
  </si>
  <si>
    <t>Molemole Local Municipality</t>
  </si>
  <si>
    <t>Moqhaka Local Municipality</t>
  </si>
  <si>
    <t>Moretele Local Municipality</t>
  </si>
  <si>
    <t>Moses Kotane Local Municipality</t>
  </si>
  <si>
    <t>Mossel Bay Local Municipality</t>
  </si>
  <si>
    <t>Mpofana Local Municipality</t>
  </si>
  <si>
    <t>Msinga Local Municipality</t>
  </si>
  <si>
    <t>Msukaligwa Local Municipality</t>
  </si>
  <si>
    <t>Msunduzi Local Municipality</t>
  </si>
  <si>
    <t>Mthonjaneni Local Municipality</t>
  </si>
  <si>
    <t>Mtubatuba Local Municipality</t>
  </si>
  <si>
    <t>Musina Local Municipality</t>
  </si>
  <si>
    <t>Nala Local Municipality</t>
  </si>
  <si>
    <t>Naledi Local Municipality</t>
  </si>
  <si>
    <t>Nama Khoi Local Municipality</t>
  </si>
  <si>
    <t>Ndlambe Local Municipality</t>
  </si>
  <si>
    <t>Ndwedwe Local Municipality</t>
  </si>
  <si>
    <t>Newcastle Local Municipality</t>
  </si>
  <si>
    <t>Ngqushwa Local Municipality</t>
  </si>
  <si>
    <t>Ngwathe Local Municipality</t>
  </si>
  <si>
    <t>Nkandla Local Municipality</t>
  </si>
  <si>
    <t>Nketoana Local Municipality</t>
  </si>
  <si>
    <t>Nkomazi Local Municipality</t>
  </si>
  <si>
    <t>Nongoma Local Municipality</t>
  </si>
  <si>
    <t>Nqutu Local Municipality</t>
  </si>
  <si>
    <t>Ntabankulu Local Municipality</t>
  </si>
  <si>
    <t>Nyandeni Local Municipality</t>
  </si>
  <si>
    <t>Okhahlamba Local Municipality</t>
  </si>
  <si>
    <t>Oudtshoorn Local Municipality</t>
  </si>
  <si>
    <t>Overstrand Local Municipality</t>
  </si>
  <si>
    <t>Phokwane Local Municipality</t>
  </si>
  <si>
    <t>Phumelela Local Municipality</t>
  </si>
  <si>
    <t>Pixley ka Seme Local Municipality</t>
  </si>
  <si>
    <t>Polokwane Local Municipality</t>
  </si>
  <si>
    <t>Port St Johns Local Municipality</t>
  </si>
  <si>
    <t>Prince Albert Local Municipality</t>
  </si>
  <si>
    <t>Ramotshere Moiloa Local Municipality</t>
  </si>
  <si>
    <t>Rand West City Local Municipality</t>
  </si>
  <si>
    <t>Ratlou Local Municipality</t>
  </si>
  <si>
    <t>Ray Nkonyeni Local Municipality</t>
  </si>
  <si>
    <t>Raymond Mhlaba Local Municipality</t>
  </si>
  <si>
    <t>Renosterberg Local Municipality</t>
  </si>
  <si>
    <t>Richmond Local Municipality</t>
  </si>
  <si>
    <t>Richtersveld Local Municipality</t>
  </si>
  <si>
    <t>Rustenburg Local Municipality</t>
  </si>
  <si>
    <t>Sakhisizwe Local Municipality</t>
  </si>
  <si>
    <t>Saldanha Bay Local Municipality</t>
  </si>
  <si>
    <t>Senqu Local Municipality</t>
  </si>
  <si>
    <t>Setsoto Local Municipality</t>
  </si>
  <si>
    <t>Siyancuma Local Municipality</t>
  </si>
  <si>
    <t>Siyathemba Local Municipality</t>
  </si>
  <si>
    <t>Sol Plaatje Local Municipality</t>
  </si>
  <si>
    <t>Stellenbosch Local Municipality</t>
  </si>
  <si>
    <t>Steve Tshwete Local Municipality</t>
  </si>
  <si>
    <t>Sundays River Valley Local Municipality</t>
  </si>
  <si>
    <t>Swartland Local Municipality</t>
  </si>
  <si>
    <t>Swellendam Local Municipality</t>
  </si>
  <si>
    <t>Thaba Chweu Local Municipality</t>
  </si>
  <si>
    <t>Thabazimbi Local Municipality</t>
  </si>
  <si>
    <t>Theewaterskloof Local Municipality</t>
  </si>
  <si>
    <t>Thembelihle Local Municipality</t>
  </si>
  <si>
    <t>Thembisile Hani Local Municipality</t>
  </si>
  <si>
    <t>Thulamela Local Municipality</t>
  </si>
  <si>
    <t>Tokologo Local Municipality</t>
  </si>
  <si>
    <t>Tsantsabane Local Municipality</t>
  </si>
  <si>
    <t>Tswaing Local Municipality</t>
  </si>
  <si>
    <t>Tswelopele Local Municipality</t>
  </si>
  <si>
    <t>Ubuhlebezwe Local Municipality</t>
  </si>
  <si>
    <t>Ubuntu Local Municipality</t>
  </si>
  <si>
    <t>Ulundi Local Municipality</t>
  </si>
  <si>
    <t>Umdoni Local Municipality</t>
  </si>
  <si>
    <t>uMfolozi Local Municipality</t>
  </si>
  <si>
    <t>uMhlabuyalingana Local Municipality</t>
  </si>
  <si>
    <t>uMhlathuze Local Municipality</t>
  </si>
  <si>
    <t>uMlalazi Local Municipality</t>
  </si>
  <si>
    <t>uMngeni Local Municipality</t>
  </si>
  <si>
    <t>uMshwathi Local Municipality</t>
  </si>
  <si>
    <t>Umsobomvu Local Municipality</t>
  </si>
  <si>
    <t>uMuziwabantu Local Municipality</t>
  </si>
  <si>
    <t>Umvoti Local Municipality</t>
  </si>
  <si>
    <t>Umzimkhulu Local Municipality</t>
  </si>
  <si>
    <t>Umzimvubu Local Municipality</t>
  </si>
  <si>
    <t>Umzumbe Local Municipality</t>
  </si>
  <si>
    <t>uPhongolo Local Municipality</t>
  </si>
  <si>
    <t>Victor Khanye Local Municipality</t>
  </si>
  <si>
    <t>Walter Sisulu Local Municipality</t>
  </si>
  <si>
    <t>Winnie Madikizela-Mandela Local Municipality</t>
  </si>
  <si>
    <t>Witzenberg Local Municipality</t>
  </si>
  <si>
    <t>Meteorological</t>
  </si>
  <si>
    <t>Climatological</t>
  </si>
  <si>
    <t>Storm</t>
  </si>
  <si>
    <t>Extreme Temperature</t>
  </si>
  <si>
    <t>Convective Storm</t>
  </si>
  <si>
    <t>Severe winter conditions</t>
  </si>
  <si>
    <t>Flood</t>
  </si>
  <si>
    <t>Wave Action</t>
  </si>
  <si>
    <t>Wildfire</t>
  </si>
  <si>
    <t>Land Fire</t>
  </si>
  <si>
    <t>Drought</t>
  </si>
  <si>
    <t>Extra-tropical Storm</t>
  </si>
  <si>
    <t>Cold Wave</t>
  </si>
  <si>
    <t>Derecho</t>
  </si>
  <si>
    <t>Snow/ice</t>
  </si>
  <si>
    <t>Coastal flood</t>
  </si>
  <si>
    <t>Rogue wave</t>
  </si>
  <si>
    <t>Forest Fire</t>
  </si>
  <si>
    <t>Brush</t>
  </si>
  <si>
    <t>Snow</t>
  </si>
  <si>
    <t>Glacial Lake Outburst</t>
  </si>
  <si>
    <t>Tropical Storm</t>
  </si>
  <si>
    <t>Heat Wave</t>
  </si>
  <si>
    <t>Hail</t>
  </si>
  <si>
    <t>Frost/freeze</t>
  </si>
  <si>
    <t>Riverine flood</t>
  </si>
  <si>
    <t>Seiche</t>
  </si>
  <si>
    <t>Bush</t>
  </si>
  <si>
    <t>Fog</t>
  </si>
  <si>
    <t>Severe Winter Conditions</t>
  </si>
  <si>
    <t>Lightning/thunderstorm</t>
  </si>
  <si>
    <t>Flash flood</t>
  </si>
  <si>
    <t>Pasture</t>
  </si>
  <si>
    <t>Mudflow</t>
  </si>
  <si>
    <t>Rain</t>
  </si>
  <si>
    <t>Ice jam flood</t>
  </si>
  <si>
    <t>Rockfall</t>
  </si>
  <si>
    <t>Tornado</t>
  </si>
  <si>
    <t>Sand/dust storm</t>
  </si>
  <si>
    <t>Winter storm/blizzard</t>
  </si>
  <si>
    <t>Storm/surge</t>
  </si>
  <si>
    <t>Wind</t>
  </si>
  <si>
    <t>Severe storm</t>
  </si>
  <si>
    <t>Population</t>
  </si>
  <si>
    <t>GDP</t>
  </si>
  <si>
    <t>Subgroup</t>
  </si>
  <si>
    <t>Main Type</t>
  </si>
  <si>
    <t>Sub-Type</t>
  </si>
  <si>
    <t>Sub-Sub-Type</t>
  </si>
  <si>
    <t>Add hazards related to this Minicipality</t>
  </si>
  <si>
    <t>Organisation</t>
  </si>
  <si>
    <t>Choose year for data entry</t>
  </si>
  <si>
    <t>Classification</t>
  </si>
  <si>
    <t>Range</t>
  </si>
  <si>
    <t>Not Effective</t>
  </si>
  <si>
    <t>Slightly Effective</t>
  </si>
  <si>
    <t>Moderately Effective</t>
  </si>
  <si>
    <t>Very Effective</t>
  </si>
  <si>
    <t>Extremely Effective</t>
  </si>
  <si>
    <t>0.0 - 0.2</t>
  </si>
  <si>
    <t>0.2 - 0.4</t>
  </si>
  <si>
    <t>0.4 - 0.6</t>
  </si>
  <si>
    <t>0.6 - 0.8</t>
  </si>
  <si>
    <t>0.8 - 1.0</t>
  </si>
  <si>
    <t>Capacity and capability to implement disaster risk management plans on a continuous basis</t>
  </si>
  <si>
    <t>Dedicated human capital  resources toward the implementation of disaster management plans and contigency planning to ensure sufficient human capital for implementation plans.</t>
  </si>
  <si>
    <t>No budget or planning in place for the position of a disaster risk management officer</t>
  </si>
  <si>
    <t>Designated disaster risk management officer but not continuity plans in place</t>
  </si>
  <si>
    <t>Disaster risk management officer and continuity plan in place</t>
  </si>
  <si>
    <t xml:space="preserve">The key element of the framework are shown below. Each element of the framwork has a number of indicators which are contained within the tool. </t>
  </si>
  <si>
    <t>Quick start guideline</t>
  </si>
  <si>
    <r>
      <t>T</t>
    </r>
    <r>
      <rPr>
        <sz val="22"/>
        <color theme="1"/>
        <rFont val="Arial"/>
        <family val="2"/>
      </rPr>
      <t>his part of the tool provides guidance on how to use the tool, highlighting the key inputs, outputs and results. Please also refer to the related 'Guideline Document for the MH-EWS framework in South Africa' for further detailed guidance on how to use this tool.</t>
    </r>
    <r>
      <rPr>
        <sz val="20"/>
        <color theme="1"/>
        <rFont val="Arial"/>
        <family val="2"/>
      </rPr>
      <t xml:space="preserve"> </t>
    </r>
  </si>
  <si>
    <t>Non existent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</si>
</sst>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
    <numFmt numFmtId="165" formatCode="0.0000000000"/>
  </numFmts>
  <fonts count="29" x14ac:knownFonts="1">
    <font>
      <sz val="11"/>
      <color theme="1"/>
      <name val="Calibri"/>
      <family val="2"/>
      <scheme val="minor"/>
    </font>
    <font>
      <sz val="11"/>
      <color theme="1"/>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4"/>
      <color rgb="FF9C0006"/>
      <name val="Calibri"/>
      <family val="2"/>
      <scheme val="minor"/>
    </font>
    <font>
      <b/>
      <sz val="14"/>
      <color rgb="FF9C5700"/>
      <name val="Calibri"/>
      <family val="2"/>
      <scheme val="minor"/>
    </font>
    <font>
      <b/>
      <sz val="14"/>
      <color rgb="FF006100"/>
      <name val="Calibri"/>
      <family val="2"/>
      <scheme val="minor"/>
    </font>
    <font>
      <sz val="8"/>
      <color theme="0" tint="-0.14999847407452621"/>
      <name val="Calibri"/>
      <family val="2"/>
      <scheme val="minor"/>
    </font>
    <font>
      <sz val="11"/>
      <name val="Calibri"/>
      <family val="2"/>
      <scheme val="minor"/>
    </font>
    <font>
      <b/>
      <sz val="8"/>
      <color theme="0" tint="-0.14999847407452621"/>
      <name val="Calibri"/>
      <family val="2"/>
      <scheme val="minor"/>
    </font>
    <font>
      <b/>
      <sz val="12"/>
      <color theme="0"/>
      <name val="Calibri"/>
      <family val="2"/>
      <scheme val="minor"/>
    </font>
    <font>
      <b/>
      <sz val="11"/>
      <color rgb="FFFF0000"/>
      <name val="Calibri"/>
      <family val="2"/>
      <scheme val="minor"/>
    </font>
    <font>
      <sz val="11"/>
      <color rgb="FF000000"/>
      <name val="Calibri"/>
      <family val="2"/>
    </font>
    <font>
      <b/>
      <sz val="11"/>
      <color rgb="FFFA7D00"/>
      <name val="Calibri"/>
      <family val="2"/>
      <scheme val="minor"/>
    </font>
    <font>
      <sz val="12"/>
      <color theme="1"/>
      <name val="Calibri"/>
      <family val="2"/>
      <scheme val="minor"/>
    </font>
    <font>
      <sz val="22"/>
      <color theme="1"/>
      <name val="Calibri"/>
      <family val="2"/>
      <scheme val="minor"/>
    </font>
    <font>
      <sz val="14"/>
      <color rgb="FF000000"/>
      <name val="Times"/>
      <family val="1"/>
    </font>
    <font>
      <b/>
      <sz val="18"/>
      <color theme="8" tint="-0.249977111117893"/>
      <name val="Calibri"/>
      <family val="2"/>
      <scheme val="minor"/>
    </font>
    <font>
      <sz val="12"/>
      <color theme="0"/>
      <name val="Calibri"/>
      <family val="2"/>
      <scheme val="minor"/>
    </font>
    <font>
      <b/>
      <sz val="12"/>
      <color theme="1"/>
      <name val="Calibri"/>
      <family val="2"/>
      <scheme val="minor"/>
    </font>
    <font>
      <b/>
      <sz val="24"/>
      <color theme="1"/>
      <name val="Arial"/>
      <family val="2"/>
    </font>
    <font>
      <sz val="20"/>
      <color theme="1"/>
      <name val="Arial"/>
      <family val="2"/>
    </font>
    <font>
      <b/>
      <sz val="22"/>
      <color theme="8" tint="-0.249977111117893"/>
      <name val="Arial"/>
      <family val="2"/>
    </font>
    <font>
      <sz val="22"/>
      <color theme="1"/>
      <name val="Arial"/>
      <family val="2"/>
    </font>
  </fonts>
  <fills count="28">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39997558519241921"/>
        <bgColor indexed="65"/>
      </patternFill>
    </fill>
    <fill>
      <patternFill patternType="solid">
        <fgColor rgb="FFFFEFF1"/>
        <bgColor indexed="64"/>
      </patternFill>
    </fill>
    <fill>
      <patternFill patternType="solid">
        <fgColor rgb="FFFFF7D5"/>
        <bgColor indexed="64"/>
      </patternFill>
    </fill>
    <fill>
      <patternFill patternType="solid">
        <fgColor rgb="FFEBF9EE"/>
        <bgColor indexed="64"/>
      </patternFill>
    </fill>
    <fill>
      <patternFill patternType="solid">
        <fgColor theme="4" tint="0.59999389629810485"/>
        <bgColor indexed="64"/>
      </patternFill>
    </fill>
    <fill>
      <patternFill patternType="solid">
        <fgColor theme="0"/>
        <bgColor indexed="64"/>
      </patternFill>
    </fill>
    <fill>
      <patternFill patternType="solid">
        <fgColor rgb="FFF2F2F2"/>
      </patternFill>
    </fill>
    <fill>
      <patternFill patternType="solid">
        <fgColor theme="4"/>
        <bgColor theme="4"/>
      </patternFill>
    </fill>
    <fill>
      <patternFill patternType="solid">
        <fgColor rgb="FFC00000"/>
        <bgColor indexed="64"/>
      </patternFill>
    </fill>
    <fill>
      <patternFill patternType="solid">
        <fgColor rgb="FFFFC000"/>
        <bgColor indexed="64"/>
      </patternFill>
    </fill>
  </fills>
  <borders count="20">
    <border>
      <left/>
      <right/>
      <top/>
      <bottom/>
      <diagonal/>
    </border>
    <border>
      <left style="thin">
        <color rgb="FF7F7F7F"/>
      </left>
      <right style="thin">
        <color rgb="FF7F7F7F"/>
      </right>
      <top style="thin">
        <color rgb="FF7F7F7F"/>
      </top>
      <bottom style="thin">
        <color rgb="FF7F7F7F"/>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rgb="FF7F7F7F"/>
      </left>
      <right style="thin">
        <color rgb="FF7F7F7F"/>
      </right>
      <top/>
      <bottom/>
      <diagonal/>
    </border>
    <border>
      <left style="thin">
        <color rgb="FF7F7F7F"/>
      </left>
      <right/>
      <top/>
      <bottom/>
      <diagonal/>
    </border>
    <border>
      <left/>
      <right/>
      <top style="thin">
        <color theme="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0">
    <xf numFmtId="0" fontId="0" fillId="0" borderId="0"/>
    <xf numFmtId="0" fontId="2" fillId="2" borderId="0" applyNumberFormat="0" applyBorder="0" applyAlignment="0" applyProtection="0"/>
    <xf numFmtId="0" fontId="3" fillId="3" borderId="0" applyNumberFormat="0" applyBorder="0" applyAlignment="0" applyProtection="0"/>
    <xf numFmtId="0" fontId="4" fillId="4" borderId="0" applyNumberFormat="0" applyBorder="0" applyAlignment="0" applyProtection="0"/>
    <xf numFmtId="0" fontId="5" fillId="5" borderId="1" applyNumberFormat="0" applyAlignment="0" applyProtection="0"/>
    <xf numFmtId="0" fontId="8"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8"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8"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8"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8" fillId="24" borderId="1" applyNumberFormat="0" applyAlignment="0" applyProtection="0"/>
    <xf numFmtId="0" fontId="19" fillId="0" borderId="0"/>
  </cellStyleXfs>
  <cellXfs count="177">
    <xf numFmtId="0" fontId="0" fillId="0" borderId="0" xfId="0"/>
    <xf numFmtId="0" fontId="0" fillId="0" borderId="0" xfId="0" applyAlignment="1">
      <alignment vertical="top"/>
    </xf>
    <xf numFmtId="0" fontId="0" fillId="0" borderId="0" xfId="0" applyAlignment="1">
      <alignment horizontal="center" vertical="center" wrapText="1"/>
    </xf>
    <xf numFmtId="0" fontId="6" fillId="6" borderId="2" xfId="5" applyFont="1" applyBorder="1" applyAlignment="1">
      <alignment horizontal="center"/>
    </xf>
    <xf numFmtId="0" fontId="9" fillId="3" borderId="2" xfId="2" applyFont="1" applyBorder="1" applyAlignment="1">
      <alignment horizontal="center" vertical="center" wrapText="1"/>
    </xf>
    <xf numFmtId="0" fontId="10" fillId="4" borderId="2" xfId="3" applyFont="1" applyBorder="1" applyAlignment="1">
      <alignment horizontal="center" vertical="center" wrapText="1"/>
    </xf>
    <xf numFmtId="0" fontId="11" fillId="2" borderId="2" xfId="1" applyFont="1" applyBorder="1" applyAlignment="1">
      <alignment horizontal="center" vertical="center" wrapText="1"/>
    </xf>
    <xf numFmtId="0" fontId="13" fillId="19" borderId="2" xfId="2" applyFont="1" applyFill="1" applyBorder="1" applyAlignment="1">
      <alignment vertical="top" wrapText="1"/>
    </xf>
    <xf numFmtId="0" fontId="0" fillId="19" borderId="2" xfId="0" applyFill="1" applyBorder="1" applyAlignment="1">
      <alignment vertical="top" wrapText="1"/>
    </xf>
    <xf numFmtId="0" fontId="13" fillId="20" borderId="2" xfId="3" applyFont="1" applyFill="1" applyBorder="1" applyAlignment="1">
      <alignment vertical="top" wrapText="1"/>
    </xf>
    <xf numFmtId="0" fontId="13" fillId="20" borderId="2" xfId="0" applyFont="1" applyFill="1" applyBorder="1" applyAlignment="1">
      <alignment vertical="top" wrapText="1"/>
    </xf>
    <xf numFmtId="0" fontId="13" fillId="21" borderId="2" xfId="1" applyFont="1" applyFill="1" applyBorder="1" applyAlignment="1">
      <alignment vertical="top" wrapText="1"/>
    </xf>
    <xf numFmtId="0" fontId="0" fillId="21" borderId="2" xfId="0" applyFill="1" applyBorder="1" applyAlignment="1">
      <alignment vertical="top" wrapText="1"/>
    </xf>
    <xf numFmtId="0" fontId="6" fillId="6" borderId="2" xfId="5" applyFont="1" applyBorder="1" applyAlignment="1">
      <alignment horizontal="center" vertical="top" wrapText="1"/>
    </xf>
    <xf numFmtId="0" fontId="0" fillId="22" borderId="2" xfId="0" applyFill="1" applyBorder="1" applyAlignment="1">
      <alignment vertical="top" wrapText="1"/>
    </xf>
    <xf numFmtId="0" fontId="0" fillId="22" borderId="2" xfId="0" applyFill="1" applyBorder="1" applyAlignment="1">
      <alignment horizontal="left" vertical="top" wrapText="1"/>
    </xf>
    <xf numFmtId="0" fontId="1" fillId="22" borderId="2" xfId="7" applyFill="1" applyBorder="1" applyAlignment="1" applyProtection="1">
      <alignment horizontal="left" vertical="top" wrapText="1"/>
      <protection locked="0"/>
    </xf>
    <xf numFmtId="0" fontId="0" fillId="23" borderId="0" xfId="0" applyFill="1" applyAlignment="1">
      <alignment vertical="top"/>
    </xf>
    <xf numFmtId="0" fontId="6" fillId="23" borderId="0" xfId="5" applyFont="1" applyFill="1" applyBorder="1" applyAlignment="1">
      <alignment horizontal="center" vertical="center"/>
    </xf>
    <xf numFmtId="0" fontId="11" fillId="23" borderId="0" xfId="1" applyFont="1" applyFill="1" applyBorder="1" applyAlignment="1">
      <alignment horizontal="center" vertical="center" wrapText="1"/>
    </xf>
    <xf numFmtId="0" fontId="13" fillId="23" borderId="0" xfId="1" applyFont="1" applyFill="1" applyBorder="1" applyAlignment="1">
      <alignment vertical="top" wrapText="1"/>
    </xf>
    <xf numFmtId="0" fontId="0" fillId="23" borderId="0" xfId="0" applyFill="1" applyAlignment="1">
      <alignment vertical="top" wrapText="1"/>
    </xf>
    <xf numFmtId="0" fontId="0" fillId="23" borderId="11" xfId="0" applyFill="1" applyBorder="1" applyAlignment="1">
      <alignment vertical="top"/>
    </xf>
    <xf numFmtId="0" fontId="0" fillId="23" borderId="12" xfId="0" applyFill="1" applyBorder="1" applyAlignment="1">
      <alignment vertical="top"/>
    </xf>
    <xf numFmtId="0" fontId="0" fillId="23" borderId="13" xfId="0" applyFill="1" applyBorder="1" applyAlignment="1">
      <alignment vertical="top"/>
    </xf>
    <xf numFmtId="0" fontId="0" fillId="23" borderId="9" xfId="0" applyFill="1" applyBorder="1" applyAlignment="1">
      <alignment vertical="top"/>
    </xf>
    <xf numFmtId="0" fontId="0" fillId="23" borderId="6" xfId="0" applyFill="1" applyBorder="1" applyAlignment="1">
      <alignment vertical="top"/>
    </xf>
    <xf numFmtId="0" fontId="0" fillId="23" borderId="9" xfId="0" applyFill="1" applyBorder="1" applyAlignment="1">
      <alignment horizontal="center" vertical="center" wrapText="1"/>
    </xf>
    <xf numFmtId="0" fontId="0" fillId="23" borderId="6" xfId="0" applyFill="1" applyBorder="1" applyAlignment="1">
      <alignment horizontal="center" vertical="center" wrapText="1"/>
    </xf>
    <xf numFmtId="0" fontId="0" fillId="23" borderId="10" xfId="0" applyFill="1" applyBorder="1" applyAlignment="1">
      <alignment vertical="top"/>
    </xf>
    <xf numFmtId="0" fontId="0" fillId="23" borderId="8" xfId="0" applyFill="1" applyBorder="1" applyAlignment="1">
      <alignment vertical="top"/>
    </xf>
    <xf numFmtId="0" fontId="0" fillId="23" borderId="7" xfId="0" applyFill="1" applyBorder="1" applyAlignment="1">
      <alignment vertical="top"/>
    </xf>
    <xf numFmtId="0" fontId="5" fillId="5" borderId="1" xfId="4" applyAlignment="1">
      <alignment horizontal="center" vertical="center"/>
    </xf>
    <xf numFmtId="0" fontId="5" fillId="5" borderId="1" xfId="4" applyAlignment="1">
      <alignment horizontal="left" vertical="top"/>
    </xf>
    <xf numFmtId="0" fontId="6" fillId="23" borderId="9" xfId="5" applyFont="1" applyFill="1" applyBorder="1" applyAlignment="1">
      <alignment horizontal="center" vertical="center" wrapText="1"/>
    </xf>
    <xf numFmtId="0" fontId="6" fillId="23" borderId="14" xfId="5" applyFont="1" applyFill="1" applyBorder="1" applyAlignment="1">
      <alignment horizontal="center" vertical="center" wrapText="1"/>
    </xf>
    <xf numFmtId="0" fontId="5" fillId="23" borderId="15" xfId="4" applyFill="1" applyBorder="1" applyAlignment="1">
      <alignment horizontal="left" vertical="top"/>
    </xf>
    <xf numFmtId="0" fontId="5" fillId="23" borderId="16" xfId="4" applyFill="1" applyBorder="1" applyAlignment="1">
      <alignment horizontal="left" vertical="top"/>
    </xf>
    <xf numFmtId="0" fontId="0" fillId="22" borderId="2" xfId="0" applyFill="1" applyBorder="1"/>
    <xf numFmtId="0" fontId="5" fillId="22" borderId="2" xfId="4" applyFill="1" applyBorder="1" applyAlignment="1">
      <alignment horizontal="left" vertical="top"/>
    </xf>
    <xf numFmtId="0" fontId="0" fillId="0" borderId="0" xfId="0" applyAlignment="1">
      <alignment horizontal="center"/>
    </xf>
    <xf numFmtId="0" fontId="1" fillId="11" borderId="2" xfId="10" applyBorder="1"/>
    <xf numFmtId="0" fontId="1" fillId="14" borderId="2" xfId="13" applyBorder="1"/>
    <xf numFmtId="0" fontId="1" fillId="17" borderId="2" xfId="16" applyBorder="1"/>
    <xf numFmtId="0" fontId="0" fillId="23" borderId="0" xfId="0" applyFill="1" applyAlignment="1">
      <alignment horizontal="center" vertical="center" wrapText="1"/>
    </xf>
    <xf numFmtId="0" fontId="7" fillId="22" borderId="2" xfId="0" applyFont="1" applyFill="1" applyBorder="1" applyAlignment="1">
      <alignment horizontal="center" vertical="center"/>
    </xf>
    <xf numFmtId="0" fontId="7" fillId="22" borderId="2" xfId="7" applyFont="1" applyFill="1" applyBorder="1" applyAlignment="1" applyProtection="1">
      <alignment horizontal="center" vertical="center" wrapText="1"/>
      <protection locked="0"/>
    </xf>
    <xf numFmtId="0" fontId="7" fillId="22" borderId="2" xfId="0" applyFont="1" applyFill="1" applyBorder="1" applyAlignment="1">
      <alignment horizontal="center" vertical="center" wrapText="1"/>
    </xf>
    <xf numFmtId="2" fontId="0" fillId="0" borderId="0" xfId="0" applyNumberFormat="1"/>
    <xf numFmtId="165" fontId="0" fillId="0" borderId="0" xfId="0" applyNumberFormat="1"/>
    <xf numFmtId="0" fontId="0" fillId="23" borderId="0" xfId="0" applyFill="1"/>
    <xf numFmtId="0" fontId="0" fillId="23" borderId="0" xfId="0" applyFill="1" applyAlignment="1">
      <alignment horizontal="center"/>
    </xf>
    <xf numFmtId="0" fontId="0" fillId="23" borderId="11" xfId="0" applyFill="1" applyBorder="1"/>
    <xf numFmtId="0" fontId="0" fillId="23" borderId="12" xfId="0" applyFill="1" applyBorder="1"/>
    <xf numFmtId="0" fontId="0" fillId="23" borderId="12" xfId="0" applyFill="1" applyBorder="1" applyAlignment="1">
      <alignment horizontal="center"/>
    </xf>
    <xf numFmtId="165" fontId="0" fillId="23" borderId="12" xfId="0" applyNumberFormat="1" applyFill="1" applyBorder="1"/>
    <xf numFmtId="0" fontId="0" fillId="23" borderId="13" xfId="0" applyFill="1" applyBorder="1"/>
    <xf numFmtId="0" fontId="0" fillId="23" borderId="9" xfId="0" applyFill="1" applyBorder="1"/>
    <xf numFmtId="165" fontId="0" fillId="23" borderId="0" xfId="0" applyNumberFormat="1" applyFill="1"/>
    <xf numFmtId="0" fontId="0" fillId="23" borderId="6" xfId="0" applyFill="1" applyBorder="1"/>
    <xf numFmtId="0" fontId="0" fillId="23" borderId="10" xfId="0" applyFill="1" applyBorder="1"/>
    <xf numFmtId="0" fontId="0" fillId="23" borderId="8" xfId="0" applyFill="1" applyBorder="1"/>
    <xf numFmtId="0" fontId="0" fillId="23" borderId="8" xfId="0" applyFill="1" applyBorder="1" applyAlignment="1">
      <alignment horizontal="center"/>
    </xf>
    <xf numFmtId="165" fontId="0" fillId="23" borderId="8" xfId="0" applyNumberFormat="1" applyFill="1" applyBorder="1"/>
    <xf numFmtId="0" fontId="0" fillId="23" borderId="7" xfId="0" applyFill="1" applyBorder="1"/>
    <xf numFmtId="0" fontId="6" fillId="6" borderId="2" xfId="5" applyFont="1" applyBorder="1"/>
    <xf numFmtId="0" fontId="1" fillId="7" borderId="2" xfId="6" applyBorder="1"/>
    <xf numFmtId="0" fontId="1" fillId="7" borderId="2" xfId="6" applyBorder="1" applyAlignment="1">
      <alignment horizontal="center"/>
    </xf>
    <xf numFmtId="165" fontId="1" fillId="7" borderId="2" xfId="6" applyNumberFormat="1" applyBorder="1"/>
    <xf numFmtId="0" fontId="1" fillId="8" borderId="2" xfId="7" applyBorder="1"/>
    <xf numFmtId="0" fontId="1" fillId="8" borderId="2" xfId="7" applyBorder="1" applyAlignment="1">
      <alignment horizontal="center"/>
    </xf>
    <xf numFmtId="165" fontId="1" fillId="8" borderId="2" xfId="7" applyNumberFormat="1" applyBorder="1"/>
    <xf numFmtId="0" fontId="1" fillId="7" borderId="2" xfId="6" applyNumberFormat="1" applyBorder="1"/>
    <xf numFmtId="164" fontId="1" fillId="7" borderId="2" xfId="6" applyNumberFormat="1" applyBorder="1"/>
    <xf numFmtId="164" fontId="1" fillId="8" borderId="2" xfId="7" applyNumberFormat="1" applyBorder="1"/>
    <xf numFmtId="0" fontId="16" fillId="23" borderId="0" xfId="0" applyFont="1" applyFill="1"/>
    <xf numFmtId="165" fontId="6" fillId="6" borderId="2" xfId="5" applyNumberFormat="1" applyFont="1" applyBorder="1" applyAlignment="1">
      <alignment horizontal="center"/>
    </xf>
    <xf numFmtId="0" fontId="6" fillId="6" borderId="4" xfId="5" applyFont="1" applyBorder="1" applyAlignment="1">
      <alignment horizontal="center" vertical="center" wrapText="1"/>
    </xf>
    <xf numFmtId="0" fontId="6" fillId="6" borderId="2" xfId="5" applyFont="1" applyBorder="1" applyAlignment="1">
      <alignment horizontal="center" vertical="center" wrapText="1"/>
    </xf>
    <xf numFmtId="2" fontId="1" fillId="11" borderId="2" xfId="10" applyNumberFormat="1" applyBorder="1" applyAlignment="1">
      <alignment horizontal="center"/>
    </xf>
    <xf numFmtId="2" fontId="1" fillId="14" borderId="2" xfId="13" applyNumberFormat="1" applyBorder="1" applyAlignment="1">
      <alignment horizontal="center"/>
    </xf>
    <xf numFmtId="2" fontId="1" fillId="17" borderId="2" xfId="16" applyNumberFormat="1" applyBorder="1" applyAlignment="1">
      <alignment horizontal="center"/>
    </xf>
    <xf numFmtId="0" fontId="6" fillId="6" borderId="4" xfId="5" applyFont="1" applyBorder="1" applyAlignment="1">
      <alignment vertical="center" wrapText="1"/>
    </xf>
    <xf numFmtId="0" fontId="18" fillId="24" borderId="1" xfId="18" applyAlignment="1">
      <alignment vertical="top"/>
    </xf>
    <xf numFmtId="0" fontId="19" fillId="0" borderId="0" xfId="19"/>
    <xf numFmtId="0" fontId="20" fillId="0" borderId="0" xfId="19" applyFont="1" applyAlignment="1">
      <alignment vertical="top" wrapText="1"/>
    </xf>
    <xf numFmtId="0" fontId="19" fillId="0" borderId="0" xfId="19" applyAlignment="1">
      <alignment vertical="top" wrapText="1"/>
    </xf>
    <xf numFmtId="0" fontId="20" fillId="0" borderId="0" xfId="19" applyFont="1"/>
    <xf numFmtId="0" fontId="22" fillId="0" borderId="0" xfId="19" applyFont="1"/>
    <xf numFmtId="0" fontId="7" fillId="12" borderId="3" xfId="11" applyFont="1" applyBorder="1"/>
    <xf numFmtId="2" fontId="7" fillId="12" borderId="4" xfId="11" applyNumberFormat="1" applyFont="1" applyBorder="1" applyAlignment="1">
      <alignment horizontal="center"/>
    </xf>
    <xf numFmtId="0" fontId="7" fillId="15" borderId="3" xfId="14" applyFont="1" applyBorder="1"/>
    <xf numFmtId="2" fontId="7" fillId="15" borderId="4" xfId="14" applyNumberFormat="1" applyFont="1" applyBorder="1"/>
    <xf numFmtId="0" fontId="7" fillId="18" borderId="3" xfId="17" applyFont="1" applyBorder="1"/>
    <xf numFmtId="2" fontId="7" fillId="18" borderId="4" xfId="17" applyNumberFormat="1" applyFont="1" applyBorder="1"/>
    <xf numFmtId="0" fontId="15" fillId="10" borderId="2" xfId="9" applyFont="1" applyBorder="1" applyAlignment="1">
      <alignment horizontal="center" vertical="center"/>
    </xf>
    <xf numFmtId="2" fontId="15" fillId="10" borderId="2" xfId="9" applyNumberFormat="1" applyFont="1" applyBorder="1" applyAlignment="1">
      <alignment horizontal="center" vertical="center"/>
    </xf>
    <xf numFmtId="0" fontId="15" fillId="10" borderId="18" xfId="9" applyFont="1" applyBorder="1" applyAlignment="1">
      <alignment horizontal="center" vertical="center"/>
    </xf>
    <xf numFmtId="0" fontId="6" fillId="25" borderId="0" xfId="0" applyFont="1" applyFill="1"/>
    <xf numFmtId="2" fontId="0" fillId="23" borderId="12" xfId="0" applyNumberFormat="1" applyFill="1" applyBorder="1"/>
    <xf numFmtId="2" fontId="0" fillId="23" borderId="0" xfId="0" applyNumberFormat="1" applyFill="1"/>
    <xf numFmtId="2" fontId="0" fillId="23" borderId="8" xfId="0" applyNumberFormat="1" applyFill="1" applyBorder="1"/>
    <xf numFmtId="0" fontId="5" fillId="5" borderId="1" xfId="4" applyAlignment="1">
      <alignment horizontal="left" vertical="top" wrapText="1"/>
    </xf>
    <xf numFmtId="0" fontId="5" fillId="22" borderId="2" xfId="4" applyFill="1" applyBorder="1" applyAlignment="1">
      <alignment horizontal="left" vertical="top" wrapText="1"/>
    </xf>
    <xf numFmtId="0" fontId="19" fillId="23" borderId="9" xfId="0" applyFont="1" applyFill="1" applyBorder="1"/>
    <xf numFmtId="0" fontId="15" fillId="13" borderId="2" xfId="12" applyFont="1" applyBorder="1" applyAlignment="1">
      <alignment horizontal="center" vertical="center"/>
    </xf>
    <xf numFmtId="2" fontId="15" fillId="13" borderId="2" xfId="12" applyNumberFormat="1" applyFont="1" applyBorder="1" applyAlignment="1">
      <alignment horizontal="center" vertical="center"/>
    </xf>
    <xf numFmtId="0" fontId="19" fillId="23" borderId="6" xfId="0" applyFont="1" applyFill="1" applyBorder="1"/>
    <xf numFmtId="0" fontId="19" fillId="0" borderId="0" xfId="0" applyFont="1"/>
    <xf numFmtId="0" fontId="15" fillId="16" borderId="2" xfId="15" applyFont="1" applyBorder="1" applyAlignment="1">
      <alignment horizontal="center" vertical="center"/>
    </xf>
    <xf numFmtId="2" fontId="15" fillId="16" borderId="2" xfId="15" applyNumberFormat="1" applyFont="1" applyBorder="1" applyAlignment="1">
      <alignment horizontal="center" vertical="center"/>
    </xf>
    <xf numFmtId="0" fontId="0" fillId="23" borderId="12" xfId="0" applyFill="1" applyBorder="1" applyAlignment="1">
      <alignment horizontal="right" vertical="center"/>
    </xf>
    <xf numFmtId="0" fontId="15" fillId="10" borderId="18" xfId="9" applyFont="1" applyBorder="1" applyAlignment="1">
      <alignment horizontal="right" vertical="center"/>
    </xf>
    <xf numFmtId="0" fontId="19" fillId="23" borderId="0" xfId="0" applyFont="1" applyFill="1" applyAlignment="1">
      <alignment horizontal="right" vertical="center"/>
    </xf>
    <xf numFmtId="0" fontId="1" fillId="11" borderId="2" xfId="10" applyBorder="1" applyAlignment="1">
      <alignment horizontal="right" vertical="center"/>
    </xf>
    <xf numFmtId="0" fontId="0" fillId="23" borderId="0" xfId="0" applyFill="1" applyAlignment="1">
      <alignment horizontal="right" vertical="center"/>
    </xf>
    <xf numFmtId="0" fontId="7" fillId="12" borderId="2" xfId="11" applyFont="1" applyBorder="1" applyAlignment="1">
      <alignment horizontal="right" vertical="center"/>
    </xf>
    <xf numFmtId="0" fontId="7" fillId="23" borderId="0" xfId="0" applyFont="1" applyFill="1" applyAlignment="1">
      <alignment horizontal="right" vertical="center"/>
    </xf>
    <xf numFmtId="0" fontId="15" fillId="13" borderId="18" xfId="12" applyFont="1" applyBorder="1" applyAlignment="1">
      <alignment horizontal="right" vertical="center"/>
    </xf>
    <xf numFmtId="0" fontId="15" fillId="23" borderId="0" xfId="0" applyFont="1" applyFill="1" applyAlignment="1">
      <alignment horizontal="right" vertical="center"/>
    </xf>
    <xf numFmtId="0" fontId="1" fillId="14" borderId="2" xfId="13" applyBorder="1" applyAlignment="1">
      <alignment horizontal="right" vertical="center"/>
    </xf>
    <xf numFmtId="0" fontId="7" fillId="15" borderId="2" xfId="14" applyFont="1" applyBorder="1" applyAlignment="1">
      <alignment horizontal="right" vertical="center"/>
    </xf>
    <xf numFmtId="0" fontId="15" fillId="16" borderId="18" xfId="15" applyFont="1" applyBorder="1" applyAlignment="1">
      <alignment horizontal="right" vertical="center"/>
    </xf>
    <xf numFmtId="0" fontId="1" fillId="17" borderId="2" xfId="16" applyBorder="1" applyAlignment="1">
      <alignment horizontal="right" vertical="center"/>
    </xf>
    <xf numFmtId="0" fontId="7" fillId="18" borderId="2" xfId="17" applyFont="1" applyBorder="1" applyAlignment="1">
      <alignment horizontal="right" vertical="center"/>
    </xf>
    <xf numFmtId="0" fontId="15" fillId="6" borderId="2" xfId="5" applyFont="1" applyBorder="1" applyAlignment="1">
      <alignment horizontal="right" vertical="center"/>
    </xf>
    <xf numFmtId="0" fontId="1" fillId="22" borderId="2" xfId="7" applyFill="1" applyBorder="1" applyAlignment="1" applyProtection="1">
      <alignment horizontal="right" vertical="center" wrapText="1"/>
      <protection locked="0"/>
    </xf>
    <xf numFmtId="0" fontId="0" fillId="22" borderId="2" xfId="0" applyFill="1" applyBorder="1" applyAlignment="1">
      <alignment horizontal="right" vertical="center" wrapText="1"/>
    </xf>
    <xf numFmtId="0" fontId="7" fillId="9" borderId="2" xfId="8" applyFont="1" applyBorder="1" applyAlignment="1">
      <alignment horizontal="right" vertical="center" wrapText="1"/>
    </xf>
    <xf numFmtId="0" fontId="0" fillId="23" borderId="8" xfId="0" applyFill="1" applyBorder="1" applyAlignment="1">
      <alignment horizontal="right" vertical="center"/>
    </xf>
    <xf numFmtId="0" fontId="0" fillId="0" borderId="0" xfId="0" applyAlignment="1">
      <alignment horizontal="right" vertical="center"/>
    </xf>
    <xf numFmtId="0" fontId="6" fillId="6" borderId="0" xfId="5" applyFont="1" applyBorder="1"/>
    <xf numFmtId="0" fontId="5" fillId="5" borderId="1" xfId="4" applyProtection="1">
      <protection locked="0"/>
    </xf>
    <xf numFmtId="0" fontId="1" fillId="8" borderId="0" xfId="7" applyBorder="1"/>
    <xf numFmtId="0" fontId="0" fillId="8" borderId="0" xfId="7" applyFont="1" applyBorder="1"/>
    <xf numFmtId="0" fontId="6" fillId="6" borderId="0" xfId="5" applyFont="1" applyBorder="1" applyAlignment="1"/>
    <xf numFmtId="0" fontId="5" fillId="5" borderId="1" xfId="4" applyAlignment="1">
      <alignment horizontal="center"/>
    </xf>
    <xf numFmtId="0" fontId="23" fillId="23" borderId="2" xfId="0" applyFont="1" applyFill="1" applyBorder="1" applyAlignment="1">
      <alignment horizontal="left" vertical="center"/>
    </xf>
    <xf numFmtId="0" fontId="15" fillId="23" borderId="2" xfId="0" applyFont="1" applyFill="1" applyBorder="1" applyAlignment="1">
      <alignment horizontal="center" vertical="center"/>
    </xf>
    <xf numFmtId="2" fontId="15" fillId="26" borderId="2" xfId="0" applyNumberFormat="1" applyFont="1" applyFill="1" applyBorder="1" applyAlignment="1">
      <alignment horizontal="center" vertical="center"/>
    </xf>
    <xf numFmtId="2" fontId="24" fillId="27" borderId="2" xfId="0" applyNumberFormat="1" applyFont="1" applyFill="1" applyBorder="1" applyAlignment="1">
      <alignment horizontal="center" vertical="center"/>
    </xf>
    <xf numFmtId="0" fontId="23" fillId="26" borderId="2" xfId="0" applyFont="1" applyFill="1" applyBorder="1" applyAlignment="1">
      <alignment horizontal="left" vertical="center"/>
    </xf>
    <xf numFmtId="0" fontId="19" fillId="27" borderId="2" xfId="0" applyFont="1" applyFill="1" applyBorder="1" applyAlignment="1">
      <alignment horizontal="left" vertical="center"/>
    </xf>
    <xf numFmtId="0" fontId="15" fillId="6" borderId="2" xfId="5" applyFont="1" applyBorder="1"/>
    <xf numFmtId="2" fontId="15" fillId="6" borderId="2" xfId="5" applyNumberFormat="1" applyFont="1" applyBorder="1" applyAlignment="1">
      <alignment horizontal="center"/>
    </xf>
    <xf numFmtId="0" fontId="0" fillId="22" borderId="2" xfId="0" applyFill="1" applyBorder="1" applyAlignment="1">
      <alignment vertical="top"/>
    </xf>
    <xf numFmtId="0" fontId="0" fillId="20" borderId="2" xfId="0" applyFill="1" applyBorder="1" applyAlignment="1">
      <alignment vertical="top" wrapText="1"/>
    </xf>
    <xf numFmtId="0" fontId="19" fillId="0" borderId="11" xfId="19" applyBorder="1"/>
    <xf numFmtId="0" fontId="19" fillId="0" borderId="12" xfId="19" applyBorder="1"/>
    <xf numFmtId="0" fontId="19" fillId="0" borderId="13" xfId="19" applyBorder="1"/>
    <xf numFmtId="0" fontId="19" fillId="0" borderId="9" xfId="19" applyBorder="1"/>
    <xf numFmtId="0" fontId="19" fillId="0" borderId="6" xfId="19" applyBorder="1"/>
    <xf numFmtId="0" fontId="19" fillId="0" borderId="9" xfId="19" applyBorder="1" applyAlignment="1">
      <alignment vertical="top" wrapText="1"/>
    </xf>
    <xf numFmtId="0" fontId="19" fillId="0" borderId="6" xfId="19" applyBorder="1" applyAlignment="1">
      <alignment vertical="top" wrapText="1"/>
    </xf>
    <xf numFmtId="0" fontId="19" fillId="0" borderId="10" xfId="19" applyBorder="1"/>
    <xf numFmtId="0" fontId="19" fillId="0" borderId="8" xfId="19" applyBorder="1"/>
    <xf numFmtId="0" fontId="19" fillId="0" borderId="7" xfId="19" applyBorder="1"/>
    <xf numFmtId="0" fontId="26" fillId="0" borderId="14" xfId="19" applyFont="1" applyBorder="1" applyAlignment="1">
      <alignment vertical="top" wrapText="1"/>
    </xf>
    <xf numFmtId="0" fontId="19" fillId="0" borderId="14" xfId="19" applyBorder="1"/>
    <xf numFmtId="0" fontId="19" fillId="0" borderId="14" xfId="19" applyBorder="1" applyAlignment="1">
      <alignment vertical="top" wrapText="1"/>
    </xf>
    <xf numFmtId="0" fontId="21" fillId="0" borderId="14" xfId="19" applyFont="1" applyBorder="1"/>
    <xf numFmtId="0" fontId="19" fillId="0" borderId="19" xfId="19" applyBorder="1"/>
    <xf numFmtId="0" fontId="27" fillId="0" borderId="2" xfId="19" applyFont="1" applyBorder="1"/>
    <xf numFmtId="0" fontId="28" fillId="0" borderId="14" xfId="19" applyFont="1" applyBorder="1" applyAlignment="1">
      <alignment wrapText="1"/>
    </xf>
    <xf numFmtId="0" fontId="0" fillId="25" borderId="17" xfId="0" applyFill="1" applyBorder="1"/>
    <xf numFmtId="0" fontId="25" fillId="0" borderId="0" xfId="19" applyFont="1" applyAlignment="1">
      <alignment horizontal="left" vertical="center"/>
    </xf>
    <xf numFmtId="0" fontId="6" fillId="6" borderId="0" xfId="5" applyFont="1" applyBorder="1" applyAlignment="1">
      <alignment horizontal="left"/>
    </xf>
    <xf numFmtId="0" fontId="15" fillId="6" borderId="2" xfId="5" applyFont="1" applyBorder="1" applyAlignment="1">
      <alignment horizontal="left" vertical="center"/>
    </xf>
    <xf numFmtId="0" fontId="1" fillId="22" borderId="2" xfId="7" applyFill="1" applyBorder="1" applyAlignment="1" applyProtection="1">
      <alignment vertical="top" wrapText="1"/>
      <protection locked="0"/>
    </xf>
    <xf numFmtId="0" fontId="0" fillId="22" borderId="2" xfId="0" applyFill="1" applyBorder="1" applyAlignment="1">
      <alignment vertical="top" wrapText="1"/>
    </xf>
    <xf numFmtId="0" fontId="7" fillId="9" borderId="2" xfId="8" applyFont="1" applyBorder="1" applyAlignment="1">
      <alignment vertical="top" wrapText="1"/>
    </xf>
    <xf numFmtId="0" fontId="6" fillId="6" borderId="3" xfId="5" applyFont="1" applyBorder="1" applyAlignment="1">
      <alignment horizontal="center" vertical="center" wrapText="1"/>
    </xf>
    <xf numFmtId="0" fontId="6" fillId="6" borderId="5" xfId="5" applyFont="1" applyBorder="1" applyAlignment="1">
      <alignment horizontal="center" vertical="center" wrapText="1"/>
    </xf>
    <xf numFmtId="0" fontId="6" fillId="6" borderId="4" xfId="5" applyFont="1" applyBorder="1" applyAlignment="1">
      <alignment horizontal="center" vertical="center" wrapText="1"/>
    </xf>
    <xf numFmtId="0" fontId="6" fillId="6" borderId="2" xfId="5" applyFont="1" applyBorder="1" applyAlignment="1">
      <alignment horizontal="center" vertical="center"/>
    </xf>
    <xf numFmtId="0" fontId="5" fillId="5" borderId="1" xfId="4" applyAlignment="1">
      <alignment horizontal="center" vertical="center"/>
    </xf>
    <xf numFmtId="0" fontId="6" fillId="6" borderId="2" xfId="5" applyFont="1" applyBorder="1" applyAlignment="1">
      <alignment horizontal="center" vertical="center" wrapText="1"/>
    </xf>
  </cellXfs>
  <cellStyles count="20">
    <cellStyle name="20% - Accent1" xfId="6" builtinId="30"/>
    <cellStyle name="20% - Accent2" xfId="10" builtinId="34"/>
    <cellStyle name="20% - Accent5" xfId="13" builtinId="46"/>
    <cellStyle name="20% - Accent6" xfId="16" builtinId="50"/>
    <cellStyle name="40% - Accent1" xfId="7" builtinId="31"/>
    <cellStyle name="60% - Accent1" xfId="8" builtinId="32"/>
    <cellStyle name="60% - Accent2" xfId="11" builtinId="36"/>
    <cellStyle name="60% - Accent5" xfId="14" builtinId="48"/>
    <cellStyle name="60% - Accent6" xfId="17" builtinId="52"/>
    <cellStyle name="Accent1" xfId="5" builtinId="29"/>
    <cellStyle name="Accent2" xfId="9" builtinId="33"/>
    <cellStyle name="Accent5" xfId="12" builtinId="45"/>
    <cellStyle name="Accent6" xfId="15" builtinId="49"/>
    <cellStyle name="Bad" xfId="2" builtinId="27"/>
    <cellStyle name="Calculation" xfId="18" builtinId="22"/>
    <cellStyle name="Good" xfId="1" builtinId="26"/>
    <cellStyle name="Input" xfId="4" builtinId="20"/>
    <cellStyle name="Neutral" xfId="3" builtinId="28"/>
    <cellStyle name="Normal" xfId="0" builtinId="0"/>
    <cellStyle name="Normal 2" xfId="19" xr:uid="{EC6F4132-4FDA-4F50-83DB-8617C00246EE}"/>
  </cellStyles>
  <dxfs count="22">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style="thin">
          <color theme="4"/>
        </top>
        <bottom/>
      </border>
    </dxf>
    <dxf>
      <font>
        <b val="0"/>
        <i val="0"/>
        <strike val="0"/>
        <condense val="0"/>
        <extend val="0"/>
        <outline val="0"/>
        <shadow val="0"/>
        <u val="none"/>
        <vertAlign val="baseline"/>
        <sz val="11"/>
        <color theme="1"/>
        <name val="Calibri"/>
        <family val="2"/>
        <scheme val="minor"/>
      </font>
      <alignment horizontal="general" vertical="bottom" textRotation="0" wrapText="0" indent="0" justifyLastLine="0" shrinkToFit="0" readingOrder="0"/>
      <border diagonalUp="0" diagonalDown="0" outline="0">
        <left/>
        <right/>
        <top style="thin">
          <color theme="4"/>
        </top>
        <bottom/>
      </border>
    </dxf>
    <dxf>
      <font>
        <b val="0"/>
        <i val="0"/>
        <strike val="0"/>
        <condense val="0"/>
        <extend val="0"/>
        <outline val="0"/>
        <shadow val="0"/>
        <u val="none"/>
        <vertAlign val="baseline"/>
        <sz val="11"/>
        <color theme="1"/>
        <name val="Calibri"/>
        <family val="2"/>
        <scheme val="minor"/>
      </font>
      <border diagonalUp="0" diagonalDown="0" outline="0">
        <left/>
        <right/>
        <top style="thin">
          <color theme="4"/>
        </top>
        <bottom/>
      </border>
    </dxf>
    <dxf>
      <font>
        <b val="0"/>
        <i val="0"/>
        <strike val="0"/>
        <condense val="0"/>
        <extend val="0"/>
        <outline val="0"/>
        <shadow val="0"/>
        <u val="none"/>
        <vertAlign val="baseline"/>
        <sz val="11"/>
        <color theme="1"/>
        <name val="Calibri"/>
        <family val="2"/>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border diagonalUp="0" diagonalDown="0">
        <left/>
        <right/>
        <top style="thin">
          <color theme="4"/>
        </top>
        <bottom/>
        <vertical/>
        <horizontal/>
      </border>
    </dxf>
    <dxf>
      <font>
        <b val="0"/>
        <i val="0"/>
        <strike val="0"/>
        <condense val="0"/>
        <extend val="0"/>
        <outline val="0"/>
        <shadow val="0"/>
        <u val="none"/>
        <vertAlign val="baseline"/>
        <sz val="11"/>
        <color theme="1"/>
        <name val="Calibri"/>
        <family val="2"/>
        <scheme val="minor"/>
      </font>
      <border diagonalUp="0" diagonalDown="0">
        <left/>
        <right/>
        <top style="thin">
          <color theme="4"/>
        </top>
        <bottom/>
        <vertical/>
        <horizontal/>
      </border>
    </dxf>
    <dxf>
      <border outline="0">
        <left style="thin">
          <color theme="4"/>
        </left>
        <right style="thin">
          <color theme="4"/>
        </right>
        <top style="thin">
          <color theme="4"/>
        </top>
        <bottom style="thin">
          <color theme="4"/>
        </bottom>
      </border>
    </dxf>
    <dxf>
      <font>
        <b val="0"/>
        <i val="0"/>
        <strike val="0"/>
        <condense val="0"/>
        <extend val="0"/>
        <outline val="0"/>
        <shadow val="0"/>
        <u val="none"/>
        <vertAlign val="baseline"/>
        <sz val="11"/>
        <color theme="1"/>
        <name val="Calibri"/>
        <family val="2"/>
        <scheme val="minor"/>
      </font>
    </dxf>
    <dxf>
      <font>
        <b/>
        <i val="0"/>
        <strike val="0"/>
        <condense val="0"/>
        <extend val="0"/>
        <outline val="0"/>
        <shadow val="0"/>
        <u val="none"/>
        <vertAlign val="baseline"/>
        <sz val="11"/>
        <color theme="0"/>
        <name val="Calibri"/>
        <family val="2"/>
        <scheme val="minor"/>
      </font>
      <fill>
        <patternFill patternType="solid">
          <fgColor theme="4"/>
          <bgColor theme="4"/>
        </patternFill>
      </fill>
    </dxf>
    <dxf>
      <fill>
        <patternFill>
          <bgColor theme="9"/>
        </patternFill>
      </fill>
      <border>
        <left style="thin">
          <color auto="1"/>
        </left>
        <right style="thin">
          <color auto="1"/>
        </right>
        <top style="thin">
          <color auto="1"/>
        </top>
        <bottom style="thin">
          <color auto="1"/>
        </bottom>
        <vertical/>
        <horizontal/>
      </border>
    </dxf>
    <dxf>
      <font>
        <color theme="0"/>
      </font>
      <fill>
        <patternFill>
          <bgColor rgb="FFC00000"/>
        </patternFill>
      </fill>
      <border>
        <left style="thin">
          <color auto="1"/>
        </left>
        <right style="thin">
          <color auto="1"/>
        </right>
        <top style="thin">
          <color auto="1"/>
        </top>
        <bottom style="thin">
          <color auto="1"/>
        </bottom>
      </border>
    </dxf>
    <dxf>
      <font>
        <color auto="1"/>
      </font>
      <fill>
        <patternFill>
          <bgColor theme="7"/>
        </patternFill>
      </fill>
      <border>
        <left style="thin">
          <color auto="1"/>
        </left>
        <right style="thin">
          <color auto="1"/>
        </right>
        <top style="thin">
          <color auto="1"/>
        </top>
        <bottom style="thin">
          <color auto="1"/>
        </bottom>
      </border>
    </dxf>
    <dxf>
      <font>
        <color theme="0"/>
      </font>
      <fill>
        <patternFill>
          <bgColor theme="9"/>
        </patternFill>
      </fill>
      <border>
        <left style="thin">
          <color auto="1"/>
        </left>
        <right style="thin">
          <color auto="1"/>
        </right>
        <top style="thin">
          <color auto="1"/>
        </top>
        <bottom style="thin">
          <color auto="1"/>
        </bottom>
      </border>
    </dxf>
    <dxf>
      <font>
        <b/>
        <i val="0"/>
      </font>
      <fill>
        <patternFill>
          <bgColor theme="0"/>
        </patternFill>
      </fill>
      <border>
        <left/>
        <right/>
        <top/>
        <bottom/>
      </border>
    </dxf>
    <dxf>
      <fill>
        <patternFill>
          <bgColor theme="4" tint="0.59996337778862885"/>
        </patternFill>
      </fill>
      <border>
        <left style="thin">
          <color auto="1"/>
        </left>
        <right style="thin">
          <color auto="1"/>
        </right>
        <top style="thin">
          <color auto="1"/>
        </top>
        <bottom style="thin">
          <color auto="1"/>
        </bottom>
        <vertical/>
        <horizontal/>
      </border>
    </dxf>
    <dxf>
      <fill>
        <patternFill>
          <bgColor theme="4"/>
        </patternFill>
      </fill>
      <border>
        <left style="thin">
          <color auto="1"/>
        </left>
        <right style="thin">
          <color auto="1"/>
        </right>
        <top style="thin">
          <color auto="1"/>
        </top>
        <bottom style="thin">
          <color auto="1"/>
        </bottom>
        <vertical/>
        <horizontal/>
      </border>
    </dxf>
    <dxf>
      <fill>
        <patternFill>
          <bgColor theme="9" tint="0.79998168889431442"/>
        </patternFill>
      </fill>
      <border>
        <left style="thin">
          <color auto="1"/>
        </left>
        <right style="thin">
          <color auto="1"/>
        </right>
        <top style="thin">
          <color auto="1"/>
        </top>
        <bottom style="thin">
          <color auto="1"/>
        </bottom>
      </border>
    </dxf>
    <dxf>
      <fill>
        <patternFill>
          <bgColor theme="9"/>
        </patternFill>
      </fill>
      <border>
        <left style="thin">
          <color auto="1"/>
        </left>
        <right style="thin">
          <color auto="1"/>
        </right>
        <top style="thin">
          <color auto="1"/>
        </top>
        <bottom style="thin">
          <color auto="1"/>
        </bottom>
        <vertical/>
        <horizontal/>
      </border>
    </dxf>
    <dxf>
      <fill>
        <patternFill>
          <bgColor theme="8" tint="0.79998168889431442"/>
        </patternFill>
      </fill>
      <border>
        <left style="thin">
          <color auto="1"/>
        </left>
        <right style="thin">
          <color auto="1"/>
        </right>
        <top style="thin">
          <color auto="1"/>
        </top>
        <bottom style="thin">
          <color auto="1"/>
        </bottom>
        <vertical/>
        <horizontal/>
      </border>
    </dxf>
    <dxf>
      <fill>
        <patternFill>
          <bgColor theme="8"/>
        </patternFill>
      </fill>
      <border>
        <left style="thin">
          <color auto="1"/>
        </left>
        <right style="thin">
          <color auto="1"/>
        </right>
        <top style="thin">
          <color auto="1"/>
        </top>
        <bottom style="thin">
          <color auto="1"/>
        </bottom>
      </border>
    </dxf>
    <dxf>
      <font>
        <b/>
        <i val="0"/>
        <color theme="0"/>
      </font>
      <fill>
        <patternFill>
          <bgColor theme="5"/>
        </patternFill>
      </fill>
      <border>
        <left style="thin">
          <color auto="1"/>
        </left>
        <right style="thin">
          <color auto="1"/>
        </right>
        <top style="thin">
          <color auto="1"/>
        </top>
        <bottom style="thin">
          <color auto="1"/>
        </bottom>
        <vertical/>
        <horizontal/>
      </border>
    </dxf>
    <dxf>
      <fill>
        <patternFill>
          <bgColor theme="5" tint="0.79998168889431442"/>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EBF9EE"/>
      <color rgb="FFFFF7D5"/>
      <color rgb="FFFFEFF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3.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customXml" Target="../customXml/item2.xml"/><Relationship Id="rId10" Type="http://schemas.openxmlformats.org/officeDocument/2006/relationships/worksheet" Target="worksheets/sheet10.xml"/><Relationship Id="rId19"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ustomXml" Target="../customXml/item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6.jpeg"/><Relationship Id="rId5" Type="http://schemas.openxmlformats.org/officeDocument/2006/relationships/image" Target="../media/image5.jpeg"/><Relationship Id="rId10" Type="http://schemas.openxmlformats.org/officeDocument/2006/relationships/image" Target="../media/image10.png"/><Relationship Id="rId4" Type="http://schemas.openxmlformats.org/officeDocument/2006/relationships/image" Target="../media/image4.jpe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2" Type="http://schemas.openxmlformats.org/officeDocument/2006/relationships/image" Target="../media/image12.png"/><Relationship Id="rId1" Type="http://schemas.openxmlformats.org/officeDocument/2006/relationships/image" Target="../media/image11.emf"/></Relationships>
</file>

<file path=xl/drawings/drawing1.xml><?xml version="1.0" encoding="utf-8"?>
<xdr:wsDr xmlns:xdr="http://schemas.openxmlformats.org/drawingml/2006/spreadsheetDrawing" xmlns:a="http://schemas.openxmlformats.org/drawingml/2006/main">
  <xdr:twoCellAnchor>
    <xdr:from>
      <xdr:col>4</xdr:col>
      <xdr:colOff>227445</xdr:colOff>
      <xdr:row>7</xdr:row>
      <xdr:rowOff>78508</xdr:rowOff>
    </xdr:from>
    <xdr:to>
      <xdr:col>15</xdr:col>
      <xdr:colOff>15875</xdr:colOff>
      <xdr:row>30</xdr:row>
      <xdr:rowOff>47625</xdr:rowOff>
    </xdr:to>
    <xdr:grpSp>
      <xdr:nvGrpSpPr>
        <xdr:cNvPr id="2" name="Group 1">
          <a:extLst>
            <a:ext uri="{FF2B5EF4-FFF2-40B4-BE49-F238E27FC236}">
              <a16:creationId xmlns:a16="http://schemas.microsoft.com/office/drawing/2014/main" id="{00000000-0008-0000-0000-000002000000}"/>
            </a:ext>
          </a:extLst>
        </xdr:cNvPr>
        <xdr:cNvGrpSpPr/>
      </xdr:nvGrpSpPr>
      <xdr:grpSpPr>
        <a:xfrm>
          <a:off x="3719945" y="1650133"/>
          <a:ext cx="9392805" cy="4533180"/>
          <a:chOff x="669787" y="4062865"/>
          <a:chExt cx="6959527" cy="2718842"/>
        </a:xfrm>
      </xdr:grpSpPr>
      <xdr:pic>
        <xdr:nvPicPr>
          <xdr:cNvPr id="4" name="Picture 3" descr="Picture 10">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stretch>
            <a:fillRect/>
          </a:stretch>
        </xdr:blipFill>
        <xdr:spPr>
          <a:xfrm>
            <a:off x="5802388" y="5538856"/>
            <a:ext cx="1242842" cy="1242851"/>
          </a:xfrm>
          <a:prstGeom prst="rect">
            <a:avLst/>
          </a:prstGeom>
          <a:ln w="12700" cap="flat">
            <a:noFill/>
            <a:miter lim="400000"/>
          </a:ln>
          <a:effectLst/>
        </xdr:spPr>
      </xdr:pic>
      <xdr:pic>
        <xdr:nvPicPr>
          <xdr:cNvPr id="5" name="Picture 4" descr="Picture 14">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2"/>
          <a:stretch>
            <a:fillRect/>
          </a:stretch>
        </xdr:blipFill>
        <xdr:spPr>
          <a:xfrm>
            <a:off x="922902" y="4968507"/>
            <a:ext cx="1503973" cy="589525"/>
          </a:xfrm>
          <a:prstGeom prst="rect">
            <a:avLst/>
          </a:prstGeom>
          <a:ln w="12700" cap="flat">
            <a:noFill/>
            <a:miter lim="400000"/>
          </a:ln>
          <a:effectLst/>
        </xdr:spPr>
      </xdr:pic>
      <xdr:pic>
        <xdr:nvPicPr>
          <xdr:cNvPr id="6" name="Picture 5" descr="Picture 15">
            <a:extLst>
              <a:ext uri="{FF2B5EF4-FFF2-40B4-BE49-F238E27FC236}">
                <a16:creationId xmlns:a16="http://schemas.microsoft.com/office/drawing/2014/main" id="{00000000-0008-0000-0000-000006000000}"/>
              </a:ext>
            </a:extLst>
          </xdr:cNvPr>
          <xdr:cNvPicPr>
            <a:picLocks noChangeAspect="1"/>
          </xdr:cNvPicPr>
        </xdr:nvPicPr>
        <xdr:blipFill>
          <a:blip xmlns:r="http://schemas.openxmlformats.org/officeDocument/2006/relationships" r:embed="rId3"/>
          <a:stretch>
            <a:fillRect/>
          </a:stretch>
        </xdr:blipFill>
        <xdr:spPr>
          <a:xfrm>
            <a:off x="2786479" y="4997132"/>
            <a:ext cx="2576249" cy="532275"/>
          </a:xfrm>
          <a:prstGeom prst="rect">
            <a:avLst/>
          </a:prstGeom>
          <a:ln w="12700" cap="flat">
            <a:noFill/>
            <a:miter lim="400000"/>
          </a:ln>
          <a:effectLst/>
        </xdr:spPr>
      </xdr:pic>
      <xdr:pic>
        <xdr:nvPicPr>
          <xdr:cNvPr id="7" name="Picture 6" descr="Picture 17">
            <a:extLst>
              <a:ext uri="{FF2B5EF4-FFF2-40B4-BE49-F238E27FC236}">
                <a16:creationId xmlns:a16="http://schemas.microsoft.com/office/drawing/2014/main" id="{00000000-0008-0000-0000-000007000000}"/>
              </a:ext>
            </a:extLst>
          </xdr:cNvPr>
          <xdr:cNvPicPr>
            <a:picLocks noChangeAspect="1"/>
          </xdr:cNvPicPr>
        </xdr:nvPicPr>
        <xdr:blipFill>
          <a:blip xmlns:r="http://schemas.openxmlformats.org/officeDocument/2006/relationships" r:embed="rId4"/>
          <a:stretch>
            <a:fillRect/>
          </a:stretch>
        </xdr:blipFill>
        <xdr:spPr>
          <a:xfrm>
            <a:off x="5542529" y="4862524"/>
            <a:ext cx="1762561" cy="801490"/>
          </a:xfrm>
          <a:prstGeom prst="rect">
            <a:avLst/>
          </a:prstGeom>
          <a:ln w="12700" cap="flat">
            <a:noFill/>
            <a:miter lim="400000"/>
          </a:ln>
          <a:effectLst/>
        </xdr:spPr>
      </xdr:pic>
      <xdr:pic>
        <xdr:nvPicPr>
          <xdr:cNvPr id="8" name="Picture 7">
            <a:extLst>
              <a:ext uri="{FF2B5EF4-FFF2-40B4-BE49-F238E27FC236}">
                <a16:creationId xmlns:a16="http://schemas.microsoft.com/office/drawing/2014/main" id="{00000000-0008-0000-0000-00000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tretch>
            <a:fillRect/>
          </a:stretch>
        </xdr:blipFill>
        <xdr:spPr>
          <a:xfrm>
            <a:off x="4666402" y="4062865"/>
            <a:ext cx="1998298" cy="681238"/>
          </a:xfrm>
          <a:prstGeom prst="rect">
            <a:avLst/>
          </a:prstGeom>
        </xdr:spPr>
      </xdr:pic>
      <xdr:pic>
        <xdr:nvPicPr>
          <xdr:cNvPr id="9" name="Picture 8">
            <a:extLst>
              <a:ext uri="{FF2B5EF4-FFF2-40B4-BE49-F238E27FC236}">
                <a16:creationId xmlns:a16="http://schemas.microsoft.com/office/drawing/2014/main" id="{00000000-0008-0000-0000-000009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669787" y="4180852"/>
            <a:ext cx="1730418" cy="556929"/>
          </a:xfrm>
          <a:prstGeom prst="rect">
            <a:avLst/>
          </a:prstGeom>
        </xdr:spPr>
      </xdr:pic>
      <xdr:pic>
        <xdr:nvPicPr>
          <xdr:cNvPr id="10" name="Picture 9">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tretch>
            <a:fillRect/>
          </a:stretch>
        </xdr:blipFill>
        <xdr:spPr>
          <a:xfrm>
            <a:off x="6812445" y="4062865"/>
            <a:ext cx="816869" cy="816869"/>
          </a:xfrm>
          <a:prstGeom prst="rect">
            <a:avLst/>
          </a:prstGeom>
        </xdr:spPr>
      </xdr:pic>
      <xdr:pic>
        <xdr:nvPicPr>
          <xdr:cNvPr id="11" name="Pictur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tretch>
            <a:fillRect/>
          </a:stretch>
        </xdr:blipFill>
        <xdr:spPr>
          <a:xfrm>
            <a:off x="2627849" y="5754934"/>
            <a:ext cx="2893508" cy="552756"/>
          </a:xfrm>
          <a:prstGeom prst="rect">
            <a:avLst/>
          </a:prstGeom>
        </xdr:spPr>
      </xdr:pic>
      <xdr:pic>
        <xdr:nvPicPr>
          <xdr:cNvPr id="12" name="Picture 1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tretch>
            <a:fillRect/>
          </a:stretch>
        </xdr:blipFill>
        <xdr:spPr>
          <a:xfrm>
            <a:off x="2368616" y="4062865"/>
            <a:ext cx="2281688" cy="813016"/>
          </a:xfrm>
          <a:prstGeom prst="rect">
            <a:avLst/>
          </a:prstGeom>
        </xdr:spPr>
      </xdr:pic>
    </xdr:grpSp>
    <xdr:clientData/>
  </xdr:twoCellAnchor>
  <xdr:twoCellAnchor editAs="oneCell">
    <xdr:from>
      <xdr:col>4</xdr:col>
      <xdr:colOff>642938</xdr:colOff>
      <xdr:row>22</xdr:row>
      <xdr:rowOff>0</xdr:rowOff>
    </xdr:from>
    <xdr:to>
      <xdr:col>7</xdr:col>
      <xdr:colOff>344488</xdr:colOff>
      <xdr:row>25</xdr:row>
      <xdr:rowOff>197803</xdr:rowOff>
    </xdr:to>
    <xdr:pic>
      <xdr:nvPicPr>
        <xdr:cNvPr id="13" name="Picture 12">
          <a:extLst>
            <a:ext uri="{FF2B5EF4-FFF2-40B4-BE49-F238E27FC236}">
              <a16:creationId xmlns:a16="http://schemas.microsoft.com/office/drawing/2014/main" id="{1592D4A0-FFF5-3E3F-0E16-4E7A976F4D70}"/>
            </a:ext>
          </a:extLst>
        </xdr:cNvPr>
        <xdr:cNvPicPr/>
      </xdr:nvPicPr>
      <xdr:blipFill>
        <a:blip xmlns:r="http://schemas.openxmlformats.org/officeDocument/2006/relationships" r:embed="rId10"/>
        <a:srcRect t="5360" b="5360"/>
        <a:stretch>
          <a:fillRect/>
        </a:stretch>
      </xdr:blipFill>
      <xdr:spPr>
        <a:xfrm>
          <a:off x="4135438" y="4548188"/>
          <a:ext cx="2320925" cy="793115"/>
        </a:xfrm>
        <a:prstGeom prst="rect">
          <a:avLst/>
        </a:prstGeom>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1608668</xdr:colOff>
      <xdr:row>2</xdr:row>
      <xdr:rowOff>338667</xdr:rowOff>
    </xdr:from>
    <xdr:to>
      <xdr:col>13</xdr:col>
      <xdr:colOff>419101</xdr:colOff>
      <xdr:row>8</xdr:row>
      <xdr:rowOff>2226734</xdr:rowOff>
    </xdr:to>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1"/>
        <a:stretch>
          <a:fillRect/>
        </a:stretch>
      </xdr:blipFill>
      <xdr:spPr>
        <a:xfrm>
          <a:off x="9461501" y="698500"/>
          <a:ext cx="11595100" cy="6629400"/>
        </a:xfrm>
        <a:prstGeom prst="rect">
          <a:avLst/>
        </a:prstGeom>
      </xdr:spPr>
    </xdr:pic>
    <xdr:clientData/>
  </xdr:twoCellAnchor>
  <xdr:twoCellAnchor editAs="oneCell">
    <xdr:from>
      <xdr:col>1</xdr:col>
      <xdr:colOff>0</xdr:colOff>
      <xdr:row>6</xdr:row>
      <xdr:rowOff>0</xdr:rowOff>
    </xdr:from>
    <xdr:to>
      <xdr:col>2</xdr:col>
      <xdr:colOff>0</xdr:colOff>
      <xdr:row>13</xdr:row>
      <xdr:rowOff>139700</xdr:rowOff>
    </xdr:to>
    <xdr:pic>
      <xdr:nvPicPr>
        <xdr:cNvPr id="27" name="Picture 26" descr="A picture containing timeline&#10;&#10;Description automatically generated">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2"/>
        <a:stretch>
          <a:fillRect/>
        </a:stretch>
      </xdr:blipFill>
      <xdr:spPr>
        <a:xfrm>
          <a:off x="850900" y="3416300"/>
          <a:ext cx="8509000" cy="5384800"/>
        </a:xfrm>
        <a:prstGeom prst="rect">
          <a:avLst/>
        </a:prstGeom>
      </xdr:spPr>
    </xdr:pic>
    <xdr:clientData/>
  </xdr:twoCellAnchor>
  <xdr:twoCellAnchor>
    <xdr:from>
      <xdr:col>2</xdr:col>
      <xdr:colOff>169333</xdr:colOff>
      <xdr:row>6</xdr:row>
      <xdr:rowOff>698500</xdr:rowOff>
    </xdr:from>
    <xdr:to>
      <xdr:col>2</xdr:col>
      <xdr:colOff>1814259</xdr:colOff>
      <xdr:row>7</xdr:row>
      <xdr:rowOff>465666</xdr:rowOff>
    </xdr:to>
    <xdr:sp macro="" textlink="">
      <xdr:nvSpPr>
        <xdr:cNvPr id="28" name="Right Arrow 27">
          <a:extLst>
            <a:ext uri="{FF2B5EF4-FFF2-40B4-BE49-F238E27FC236}">
              <a16:creationId xmlns:a16="http://schemas.microsoft.com/office/drawing/2014/main" id="{00000000-0008-0000-0100-00001C000000}"/>
            </a:ext>
          </a:extLst>
        </xdr:cNvPr>
        <xdr:cNvSpPr/>
      </xdr:nvSpPr>
      <xdr:spPr>
        <a:xfrm>
          <a:off x="10583333" y="3915833"/>
          <a:ext cx="1644926" cy="677333"/>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xdr:col>
          <xdr:colOff>647700</xdr:colOff>
          <xdr:row>15</xdr:row>
          <xdr:rowOff>44450</xdr:rowOff>
        </xdr:from>
        <xdr:to>
          <xdr:col>2</xdr:col>
          <xdr:colOff>1593850</xdr:colOff>
          <xdr:row>17</xdr:row>
          <xdr:rowOff>44450</xdr:rowOff>
        </xdr:to>
        <xdr:sp macro="" textlink="">
          <xdr:nvSpPr>
            <xdr:cNvPr id="13316" name="Button 4" hidden="1">
              <a:extLst>
                <a:ext uri="{63B3BB69-23CF-44E3-9099-C40C66FF867C}">
                  <a14:compatExt spid="_x0000_s13316"/>
                </a:ext>
                <a:ext uri="{FF2B5EF4-FFF2-40B4-BE49-F238E27FC236}">
                  <a16:creationId xmlns:a16="http://schemas.microsoft.com/office/drawing/2014/main" id="{00000000-0008-0000-0200-0000043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Start</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12</xdr:row>
          <xdr:rowOff>0</xdr:rowOff>
        </xdr:from>
        <xdr:to>
          <xdr:col>10</xdr:col>
          <xdr:colOff>1187450</xdr:colOff>
          <xdr:row>13</xdr:row>
          <xdr:rowOff>158750</xdr:rowOff>
        </xdr:to>
        <xdr:sp macro="" textlink="">
          <xdr:nvSpPr>
            <xdr:cNvPr id="2054" name="Button 6" hidden="1">
              <a:extLst>
                <a:ext uri="{63B3BB69-23CF-44E3-9099-C40C66FF867C}">
                  <a14:compatExt spid="_x0000_s2054"/>
                </a:ext>
                <a:ext uri="{FF2B5EF4-FFF2-40B4-BE49-F238E27FC236}">
                  <a16:creationId xmlns:a16="http://schemas.microsoft.com/office/drawing/2014/main" id="{00000000-0008-0000-0400-000006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Next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12</xdr:row>
          <xdr:rowOff>0</xdr:rowOff>
        </xdr:from>
        <xdr:to>
          <xdr:col>10</xdr:col>
          <xdr:colOff>1187450</xdr:colOff>
          <xdr:row>13</xdr:row>
          <xdr:rowOff>158750</xdr:rowOff>
        </xdr:to>
        <xdr:sp macro="" textlink="">
          <xdr:nvSpPr>
            <xdr:cNvPr id="7169" name="Button 1" hidden="1">
              <a:extLst>
                <a:ext uri="{63B3BB69-23CF-44E3-9099-C40C66FF867C}">
                  <a14:compatExt spid="_x0000_s7169"/>
                </a:ext>
                <a:ext uri="{FF2B5EF4-FFF2-40B4-BE49-F238E27FC236}">
                  <a16:creationId xmlns:a16="http://schemas.microsoft.com/office/drawing/2014/main" id="{00000000-0008-0000-0500-0000011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Next</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8</xdr:row>
          <xdr:rowOff>0</xdr:rowOff>
        </xdr:from>
        <xdr:to>
          <xdr:col>10</xdr:col>
          <xdr:colOff>1187450</xdr:colOff>
          <xdr:row>9</xdr:row>
          <xdr:rowOff>158750</xdr:rowOff>
        </xdr:to>
        <xdr:sp macro="" textlink="">
          <xdr:nvSpPr>
            <xdr:cNvPr id="8193" name="Button 1" hidden="1">
              <a:extLst>
                <a:ext uri="{63B3BB69-23CF-44E3-9099-C40C66FF867C}">
                  <a14:compatExt spid="_x0000_s8193"/>
                </a:ext>
                <a:ext uri="{FF2B5EF4-FFF2-40B4-BE49-F238E27FC236}">
                  <a16:creationId xmlns:a16="http://schemas.microsoft.com/office/drawing/2014/main" id="{00000000-0008-0000-0600-00000120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Next</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12</xdr:row>
          <xdr:rowOff>0</xdr:rowOff>
        </xdr:from>
        <xdr:to>
          <xdr:col>10</xdr:col>
          <xdr:colOff>1187450</xdr:colOff>
          <xdr:row>13</xdr:row>
          <xdr:rowOff>158750</xdr:rowOff>
        </xdr:to>
        <xdr:sp macro="" textlink="">
          <xdr:nvSpPr>
            <xdr:cNvPr id="9218" name="Button 2" hidden="1">
              <a:extLst>
                <a:ext uri="{63B3BB69-23CF-44E3-9099-C40C66FF867C}">
                  <a14:compatExt spid="_x0000_s9218"/>
                </a:ext>
                <a:ext uri="{FF2B5EF4-FFF2-40B4-BE49-F238E27FC236}">
                  <a16:creationId xmlns:a16="http://schemas.microsoft.com/office/drawing/2014/main" id="{00000000-0008-0000-0700-0000022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Next</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9</xdr:row>
          <xdr:rowOff>0</xdr:rowOff>
        </xdr:from>
        <xdr:to>
          <xdr:col>10</xdr:col>
          <xdr:colOff>1187450</xdr:colOff>
          <xdr:row>10</xdr:row>
          <xdr:rowOff>158750</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800-0000012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Submit</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10</xdr:col>
          <xdr:colOff>304800</xdr:colOff>
          <xdr:row>9</xdr:row>
          <xdr:rowOff>0</xdr:rowOff>
        </xdr:from>
        <xdr:to>
          <xdr:col>10</xdr:col>
          <xdr:colOff>1187450</xdr:colOff>
          <xdr:row>10</xdr:row>
          <xdr:rowOff>158750</xdr:rowOff>
        </xdr:to>
        <xdr:sp macro="" textlink="">
          <xdr:nvSpPr>
            <xdr:cNvPr id="11265" name="Button 1" hidden="1">
              <a:extLst>
                <a:ext uri="{63B3BB69-23CF-44E3-9099-C40C66FF867C}">
                  <a14:compatExt spid="_x0000_s11265"/>
                </a:ext>
                <a:ext uri="{FF2B5EF4-FFF2-40B4-BE49-F238E27FC236}">
                  <a16:creationId xmlns:a16="http://schemas.microsoft.com/office/drawing/2014/main" id="{00000000-0008-0000-0900-0000012C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cs typeface="Calibri"/>
                </a:rPr>
                <a:t>Submit</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ICAT_LD_TOOL%20v2.0.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art"/>
      <sheetName val="Event Information"/>
      <sheetName val="Data Entry"/>
      <sheetName val="GIS Data"/>
      <sheetName val="Report"/>
      <sheetName val="Report EconProd"/>
      <sheetName val="Institution Lookup"/>
      <sheetName val="Disaster Lookup"/>
      <sheetName val="Econ Prod Lookup"/>
      <sheetName val="EventInfoTable"/>
      <sheetName val="PeopleAffectedTable"/>
      <sheetName val="EconProdTable"/>
      <sheetName val="GISTable"/>
      <sheetName val="ICAT_LD_TOOL v2.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1BAF8733-432B-4E17-8443-775C51F8180B}" name="Data" displayName="Data" ref="A1:F2" insertRow="1" totalsRowShown="0" headerRowDxfId="8" dataDxfId="7" tableBorderDxfId="6">
  <tableColumns count="6">
    <tableColumn id="1" xr3:uid="{273A47E0-C285-4771-BEDA-8818363F388A}" name="Year" dataDxfId="5"/>
    <tableColumn id="2" xr3:uid="{ABBB4F04-BB47-47FF-9D9B-99AF2A249EEA}" name="Type" dataDxfId="4"/>
    <tableColumn id="3" xr3:uid="{AA5F7504-5326-4F71-9C0C-21AE969D2805}" name="Criteria" dataDxfId="3"/>
    <tableColumn id="4" xr3:uid="{6547A884-790D-4450-8678-C05886545C76}" name="Assesment" dataDxfId="2"/>
    <tableColumn id="5" xr3:uid="{1C06064A-C788-49DF-9C8B-DA5E7F625A18}" name="Additional info" dataDxfId="1"/>
    <tableColumn id="6" xr3:uid="{E5D8217A-6233-4073-9B01-4A8230C8744B}" name="Reference" dataDxfId="0"/>
  </tableColumns>
  <tableStyleInfo name="TableStyleLight8"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91026FC7-BF92-404A-90DB-09B32082A190}" name="Table1" displayName="Table1" ref="A1:A7" totalsRowShown="0">
  <autoFilter ref="A1:A7" xr:uid="{4F1CA98F-1DAC-4FA2-8E5C-B294483657F7}"/>
  <tableColumns count="1">
    <tableColumn id="1" xr3:uid="{5FE36618-EDF5-4FCC-9B64-2236DA62996E}" name="Institutions"/>
  </tableColumns>
  <tableStyleInfo name="TableStyleLight9"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777209B-03B9-4F44-BE0F-07BDE6715986}" name="Table2" displayName="Table2" ref="B1:B4" totalsRowShown="0">
  <autoFilter ref="B1:B4" xr:uid="{3FD1BA62-D95B-45CF-ADC3-3DD19E890828}"/>
  <tableColumns count="1">
    <tableColumn id="1" xr3:uid="{19F313A8-0C3D-486E-A633-68D7E0E9B7C7}" name="Municipalities"/>
  </tableColumns>
  <tableStyleInfo name="TableStyleLight11"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F0D809EA-5698-4514-9162-B4F2136F4459}" name="Table3" displayName="Table3" ref="C1:C214" totalsRowShown="0">
  <autoFilter ref="C1:C214" xr:uid="{0CA54D90-6A26-44FD-AA0B-8F802057B3B6}"/>
  <tableColumns count="1">
    <tableColumn id="1" xr3:uid="{362F7C07-0ABC-4CC6-83AC-150AD8331BDB}" name="Local Municipality"/>
  </tableColumns>
  <tableStyleInfo name="TableStyleLight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9C006B5D-5FFE-472C-AB67-46BB6BD4AC7D}" name="Table4" displayName="Table4" ref="D1:D53" totalsRowShown="0">
  <autoFilter ref="D1:D53" xr:uid="{5BD9693B-7E28-40C6-971B-0F5CBB25BC50}"/>
  <tableColumns count="1">
    <tableColumn id="1" xr3:uid="{7A4764D5-07DF-47ED-8007-19B213B98B95}" name="District Municipality"/>
  </tableColumns>
  <tableStyleInfo name="TableStyleLight11"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521BC463-8A81-4ECA-A032-05D2FB5B25E0}" name="Table5" displayName="Table5" ref="E1:E9" totalsRowShown="0">
  <autoFilter ref="E1:E9" xr:uid="{F1B08A49-5697-43DA-889C-9EA0CE1B9EF9}"/>
  <tableColumns count="1">
    <tableColumn id="1" xr3:uid="{3349DFB1-B57D-4700-A593-390D904B9F1A}" name="Metropolitan Municipality"/>
  </tableColumns>
  <tableStyleInfo name="TableStyleLight9"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61595A2A-5EBE-4776-8A1C-B60F57FEF6AC}" name="Table6" displayName="Table6" ref="F1:F10" totalsRowShown="0">
  <autoFilter ref="F1:F10" xr:uid="{F2A4C4BB-D67C-4B13-B3A2-B4A0F94CFC3B}"/>
  <tableColumns count="1">
    <tableColumn id="1" xr3:uid="{7311605A-34CA-47D9-8506-A47F5428AD51}" name="Provincial Government"/>
  </tableColumns>
  <tableStyleInfo name="TableStyleLight11"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9DE56D18-155F-4284-9B3C-7D44B7B2D26C}" name="Table7" displayName="Table7" ref="G1:G13" totalsRowShown="0">
  <autoFilter ref="G1:G13" xr:uid="{801DC7AB-2586-40AA-BFD1-029961DBD3F0}"/>
  <tableColumns count="1">
    <tableColumn id="1" xr3:uid="{98BB36B7-15FE-442F-AB83-62B0BB1EDC35}" name="Eastern Cape"/>
  </tableColumns>
  <tableStyleInfo name="TableStyleLight9"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5EB95CB9-731E-4C33-BDD2-8B852FD81B05}" name="Table8" displayName="Table8" ref="H1:H12" totalsRowShown="0">
  <autoFilter ref="H1:H12" xr:uid="{99E5AB37-F64E-42AF-8824-E721EB2859EC}"/>
  <tableColumns count="1">
    <tableColumn id="1" xr3:uid="{801131E5-9C44-4C0F-A93C-1F50ECE848A4}" name="Free State"/>
  </tableColumns>
  <tableStyleInfo name="TableStyleLight11"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115BE44-E57E-4EEF-9ACA-885789F653C7}" name="Table9" displayName="Table9" ref="I1:I14" totalsRowShown="0">
  <autoFilter ref="I1:I14" xr:uid="{75E96D9A-B4FA-4F10-8C65-2932E96C1D25}"/>
  <tableColumns count="1">
    <tableColumn id="1" xr3:uid="{48BA6C87-5E05-4B02-967C-B32EB9551A7D}" name="Gauteng"/>
  </tableColumns>
  <tableStyleInfo name="TableStyleLight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4FD82F2C-4320-4FC2-9985-1EEA4A0E748A}" name="Table10" displayName="Table10" ref="J1:J14" totalsRowShown="0">
  <autoFilter ref="J1:J14" xr:uid="{A5C4565F-9EE6-401F-AB0B-8D3E94319C6D}"/>
  <tableColumns count="1">
    <tableColumn id="1" xr3:uid="{F0605023-2C5A-4939-9695-8A65A3366569}" name="KwaZulu Natal"/>
  </tableColumns>
  <tableStyleInfo name="TableStyleLight11"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F7239B0F-35FF-4C69-8707-447FEF4659D9}" name="Table11" displayName="Table11" ref="K1:K11" totalsRowShown="0">
  <autoFilter ref="K1:K11" xr:uid="{C35504BA-FF4F-41ED-A8F7-22FD5B7D024D}"/>
  <tableColumns count="1">
    <tableColumn id="1" xr3:uid="{0C2ABDD5-B9E9-4EDE-B64B-736EC6208A53}" name="Limpopo"/>
  </tableColumns>
  <tableStyleInfo name="TableStyleLight9"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811E510-8CA0-4E2B-A053-EF150275C214}" name="Table12" displayName="Table12" ref="L1:L12" totalsRowShown="0">
  <autoFilter ref="L1:L12" xr:uid="{E6E805A1-A7C2-494D-AC5A-B6518730AA5E}"/>
  <tableColumns count="1">
    <tableColumn id="1" xr3:uid="{500CC253-D28B-4C8A-835F-4A04A8FEA702}" name="Mpumalanga"/>
  </tableColumns>
  <tableStyleInfo name="TableStyleLight11"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B32E9CD5-B0C6-4292-A77C-B0DACC522159}" name="Table13" displayName="Table13" ref="M1:M12" totalsRowShown="0">
  <autoFilter ref="M1:M12" xr:uid="{02B3BB0C-6483-4203-B5F7-8C692F77973F}"/>
  <tableColumns count="1">
    <tableColumn id="1" xr3:uid="{B3B7FE6A-670F-4F6F-B2C4-A214810249F3}" name="North West"/>
  </tableColumns>
  <tableStyleInfo name="TableStyleLight9"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1B12958C-68CF-4F52-AB40-C2EA905630EC}" name="Table14" displayName="Table14" ref="N1:N11" totalsRowShown="0">
  <autoFilter ref="N1:N11" xr:uid="{BE14366A-DB50-4C4A-AB36-F736D1C95D5C}"/>
  <tableColumns count="1">
    <tableColumn id="1" xr3:uid="{B53411B8-DA7C-4509-867E-D4325773A304}" name="Northern Cape"/>
  </tableColumns>
  <tableStyleInfo name="TableStyleLight11"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8580EAC3-50A2-4AE5-8700-2E4B69F377BE}" name="Table15" displayName="Table15" ref="O1:O13" totalsRowShown="0">
  <autoFilter ref="O1:O13" xr:uid="{6C286061-FCF9-4712-9574-C06C44B5E77C}"/>
  <tableColumns count="1">
    <tableColumn id="1" xr3:uid="{C977D49A-CF1B-41B4-9595-A49BC0EAB8E0}" name="Western Cape"/>
  </tableColumns>
  <tableStyleInfo name="TableStyleLight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1022562D-0E23-45DD-AE38-28905ADFB143}" name="Table16" displayName="Table16" ref="P1:P44" totalsRowShown="0">
  <autoFilter ref="P1:P44" xr:uid="{0C16F355-A6AB-4A4D-A7F6-1BEC42058933}"/>
  <tableColumns count="1">
    <tableColumn id="1" xr3:uid="{FC772136-60DD-4094-9236-46EE35DD0464}" name="National Government"/>
  </tableColumns>
  <tableStyleInfo name="TableStyleLight11"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221537BE-3B76-4AF7-B88B-C04C6FB7D878}" name="Table17" displayName="Table17" ref="Q1:Q2" totalsRowShown="0">
  <autoFilter ref="Q1:Q2" xr:uid="{D0C8E0A9-5AFE-4ED6-99E9-25356E1794FA}"/>
  <tableColumns count="1">
    <tableColumn id="1" xr3:uid="{4439B945-CCDD-4F3F-8896-D77754116DA9}" name="Private Sector"/>
  </tableColumns>
  <tableStyleInfo name="TableStyleLight9"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BC337732-9675-4815-ABDB-BD784F474599}" name="Table18" displayName="Table18" ref="R1:R2" totalsRowShown="0">
  <autoFilter ref="R1:R2" xr:uid="{B802FD4E-15AE-49E6-A59A-FF2D6B2E3749}"/>
  <tableColumns count="1">
    <tableColumn id="1" xr3:uid="{69C1FE15-509D-4641-87BB-EA8932F5751A}" name="Research or Academia"/>
  </tableColumns>
  <tableStyleInfo name="TableStyleLight11"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68AAB9E4-06FD-42C0-B699-2823255C9634}" name="Table19" displayName="Table19" ref="S1:S2" totalsRowShown="0">
  <autoFilter ref="S1:S2" xr:uid="{7087EAA5-2442-4967-B2B5-4061C98EEE15}"/>
  <tableColumns count="1">
    <tableColumn id="1" xr3:uid="{1CA8B2E9-24A2-47C5-9191-ACBE9712D46B}" name="Other"/>
  </tableColumns>
  <tableStyleInfo name="TableStyleLight9"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71889CE7-4A97-44B1-92F0-6B3FE9976A8C}" name="Table20" displayName="Table20" ref="A1:A2" totalsRowShown="0">
  <autoFilter ref="A1:A2" xr:uid="{37667574-5CE6-4F87-B088-D2C4F0FF4B02}"/>
  <tableColumns count="1">
    <tableColumn id="1" xr3:uid="{79E4E2E5-8BE6-4F9D-B788-13A876167E36}" name="Disaster Group"/>
  </tableColumns>
  <tableStyleInfo name="TableStyleLight11"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EE2C767A-BCC3-44A4-817B-D0F58E37FAC6}" name="Table21" displayName="Table21" ref="B1:B4" totalsRowShown="0">
  <autoFilter ref="B1:B4" xr:uid="{3D4EAF22-5073-462D-87BD-5932AEEACAC4}"/>
  <tableColumns count="1">
    <tableColumn id="1" xr3:uid="{0FCF6D11-5296-4815-A9BC-2B20F05F4125}" name="Natural Disaster"/>
  </tableColumns>
  <tableStyleInfo name="TableStyleLight8"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6CB8580B-8809-4132-A5E0-E1E5AFF112C5}" name="Table24" displayName="Table24" ref="D1:D4" totalsRowShown="0">
  <autoFilter ref="D1:D4" xr:uid="{54E350E0-7715-4A2A-A675-0D8C64AA8164}"/>
  <tableColumns count="1">
    <tableColumn id="1" xr3:uid="{2DC90518-5E82-4829-8054-48B81BFC6CE3}" name="Hydrological"/>
  </tableColumns>
  <tableStyleInfo name="TableStyleLight9"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23F65F24-9578-41A8-BBDA-9333D99F3554}" name="Table25" displayName="Table25" ref="C1:C4" totalsRowShown="0">
  <autoFilter ref="C1:C4" xr:uid="{D02F5034-B9D1-44A0-A2F3-FA92CA4251A7}"/>
  <tableColumns count="1">
    <tableColumn id="1" xr3:uid="{25933F04-BA13-4C32-80B8-D1860661B7D3}" name="Meteorological"/>
  </tableColumns>
  <tableStyleInfo name="TableStyleLight10"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8FCA16F7-32B2-40EB-9E61-7585AF6F1518}" name="Table26" displayName="Table26" ref="E1:E4" totalsRowShown="0">
  <autoFilter ref="E1:E4" xr:uid="{060A75CD-6968-4D56-BE68-2ABDBFEEACC8}"/>
  <tableColumns count="1">
    <tableColumn id="1" xr3:uid="{59BF6673-ABBC-4B33-B7A3-6DC837103AD9}" name="Climatological"/>
  </tableColumns>
  <tableStyleInfo name="TableStyleLight12"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6B36D96A-3EA9-442E-91F5-501AD2CCE04E}" name="Table27" displayName="Table27" ref="F1:F4" totalsRowShown="0">
  <autoFilter ref="F1:F4" xr:uid="{DB197F8F-5F15-4BE5-8B12-CB5C96F2C68F}"/>
  <tableColumns count="1">
    <tableColumn id="1" xr3:uid="{D22FFDAA-E1EF-46DF-B6D6-5D2287D57FC9}" name="Storm"/>
  </tableColumns>
  <tableStyleInfo name="TableStyleLight10"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5CBAE5D-274C-4562-BD88-30C5E0030246}" name="Table28" displayName="Table28" ref="G1:G4" totalsRowShown="0">
  <autoFilter ref="G1:G4" xr:uid="{D708EF4A-BBCC-46A8-8284-EB05066FABC9}"/>
  <tableColumns count="1">
    <tableColumn id="1" xr3:uid="{D3A3220D-E8A6-4E7B-B1DA-436425126116}" name="Extreme Temperature"/>
  </tableColumns>
  <tableStyleInfo name="TableStyleLight10"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A4CCA75B-6BB3-4736-9249-85C633AFBF36}" name="Table29" displayName="Table29" ref="H1:H11" totalsRowShown="0">
  <autoFilter ref="H1:H11" xr:uid="{FE7E634C-11F0-448D-9326-3040ACD74891}"/>
  <tableColumns count="1">
    <tableColumn id="1" xr3:uid="{43F9C997-967C-461F-8F22-13581D66C1E2}" name="Convective Storm"/>
  </tableColumns>
  <tableStyleInfo name="TableStyleLight10"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69DAB0C6-4976-40AB-A0E5-535EA75D59AD}" name="Table30" displayName="Table30" ref="I1:I3" totalsRowShown="0">
  <autoFilter ref="I1:I3" xr:uid="{C8B6338D-19A1-490E-A101-128E98CAE263}"/>
  <tableColumns count="1">
    <tableColumn id="1" xr3:uid="{143DD09B-5470-49E0-8E1B-44A5F877E7A5}" name="Severe winter conditions"/>
  </tableColumns>
  <tableStyleInfo name="TableStyleLight10"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322A06D4-A12E-432E-B230-9FBB8288BAF5}" name="Table31" displayName="Table31" ref="J1:J5" totalsRowShown="0">
  <autoFilter ref="J1:J5" xr:uid="{2186A747-DFD7-479A-BF74-57FB26156D06}"/>
  <tableColumns count="1">
    <tableColumn id="1" xr3:uid="{C8AA2DCD-010A-402E-8167-BF1242F1837C}" name="Flood"/>
  </tableColumns>
  <tableStyleInfo name="TableStyleLight9"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92C8F963-0AB8-4229-B9EF-28421956F32A}" name="Table32" displayName="Table32" ref="K1:K2" totalsRowShown="0">
  <autoFilter ref="K1:K2" xr:uid="{282803CB-2ED2-4D55-BDA2-E4B17527E226}"/>
  <tableColumns count="1">
    <tableColumn id="1" xr3:uid="{3ABDA2EA-4125-4BE2-A1EC-35D37FEACB1E}" name="Landslide"/>
  </tableColumns>
  <tableStyleInfo name="TableStyleLight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A280F005-431D-4325-96F4-7BA092E7466D}" name="Table33" displayName="Table33" ref="L1:L3" totalsRowShown="0">
  <autoFilter ref="L1:L3" xr:uid="{247648AC-977C-4102-A9ED-0C950C0E3786}"/>
  <tableColumns count="1">
    <tableColumn id="1" xr3:uid="{EE868617-A3C0-4876-813B-94B308376571}" name="Wave Action"/>
  </tableColumns>
  <tableStyleInfo name="TableStyleLight9"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612D77BB-D24B-4D87-A07F-73D6E70040BA}" name="Table34" displayName="Table34" ref="O1:O5" totalsRowShown="0">
  <autoFilter ref="O1:O5" xr:uid="{9F0BB9A1-30AD-4B53-87A2-538EBDE8787E}"/>
  <tableColumns count="1">
    <tableColumn id="1" xr3:uid="{AA38FFC3-F75C-4E8B-AC47-46A950672052}" name="Avalanche"/>
  </tableColumns>
  <tableStyleInfo name="TableStyleLight9"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650655B5-A1CB-491F-A8D1-F678880A3FD3}" name="Table35" displayName="Table35" ref="M1:M3" totalsRowShown="0">
  <autoFilter ref="M1:M3" xr:uid="{37CDBB7E-21E6-4E9B-AB11-AFE9A3F882D5}"/>
  <tableColumns count="1">
    <tableColumn id="1" xr3:uid="{1156AAEB-14C8-4817-ABB1-B95327CA3579}" name="Wildfire"/>
  </tableColumns>
  <tableStyleInfo name="TableStyleLight12"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AE9CEF10-EC3A-4EC0-99A3-25F622B22B3F}" name="Table36" displayName="Table36" ref="N1:N4" totalsRowShown="0">
  <autoFilter ref="N1:N4" xr:uid="{8AA59C75-D0A4-4880-8F3D-878DFFC8FBA1}"/>
  <tableColumns count="1">
    <tableColumn id="1" xr3:uid="{2256F3AC-2150-4113-9FE4-80F3AE67D066}" name="Land Fire"/>
  </tableColumns>
  <tableStyleInfo name="TableStyleLight1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trlProp" Target="../ctrlProps/ctrlProp2.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3.xml"/><Relationship Id="rId2" Type="http://schemas.openxmlformats.org/officeDocument/2006/relationships/vmlDrawing" Target="../drawings/vmlDrawing3.vml"/><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4.vml"/><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3" Type="http://schemas.openxmlformats.org/officeDocument/2006/relationships/ctrlProp" Target="../ctrlProps/ctrlProp5.xml"/><Relationship Id="rId2" Type="http://schemas.openxmlformats.org/officeDocument/2006/relationships/vmlDrawing" Target="../drawings/vmlDrawing5.vml"/><Relationship Id="rId1" Type="http://schemas.openxmlformats.org/officeDocument/2006/relationships/drawing" Target="../drawings/drawing7.xml"/></Relationships>
</file>

<file path=xl/worksheets/_rels/sheet9.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6.vml"/><Relationship Id="rId1" Type="http://schemas.openxmlformats.org/officeDocument/2006/relationships/drawing" Target="../drawings/drawing8.xml"/></Relationships>
</file>

<file path=xl/worksheets/_rels/sheet10.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7.vml"/><Relationship Id="rId1" Type="http://schemas.openxmlformats.org/officeDocument/2006/relationships/drawing" Target="../drawings/drawing9.xml"/></Relationships>
</file>

<file path=xl/worksheets/_rels/sheet11.xml.rels><?xml version="1.0" encoding="UTF-8" standalone="yes"?>
<Relationships xmlns="http://schemas.openxmlformats.org/package/2006/relationships"><Relationship Id="rId1" Type="http://schemas.openxmlformats.org/officeDocument/2006/relationships/table" Target="../tables/table1.xml"/></Relationships>
</file>

<file path=xl/worksheets/_rels/sheet13.xml.rels><?xml version="1.0" encoding="UTF-8" standalone="yes"?>
<Relationships xmlns="http://schemas.openxmlformats.org/package/2006/relationships"><Relationship Id="rId8" Type="http://schemas.openxmlformats.org/officeDocument/2006/relationships/table" Target="../tables/table8.xml"/><Relationship Id="rId13" Type="http://schemas.openxmlformats.org/officeDocument/2006/relationships/table" Target="../tables/table13.xml"/><Relationship Id="rId18" Type="http://schemas.openxmlformats.org/officeDocument/2006/relationships/table" Target="../tables/table1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17" Type="http://schemas.openxmlformats.org/officeDocument/2006/relationships/table" Target="../tables/table17.xml"/><Relationship Id="rId2" Type="http://schemas.openxmlformats.org/officeDocument/2006/relationships/table" Target="../tables/table2.xml"/><Relationship Id="rId16" Type="http://schemas.openxmlformats.org/officeDocument/2006/relationships/table" Target="../tables/table16.xml"/><Relationship Id="rId20" Type="http://schemas.openxmlformats.org/officeDocument/2006/relationships/table" Target="../tables/table20.xml"/><Relationship Id="rId1" Type="http://schemas.openxmlformats.org/officeDocument/2006/relationships/printerSettings" Target="../printerSettings/printerSettings4.bin"/><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5" Type="http://schemas.openxmlformats.org/officeDocument/2006/relationships/table" Target="../tables/table15.xml"/><Relationship Id="rId10" Type="http://schemas.openxmlformats.org/officeDocument/2006/relationships/table" Target="../tables/table10.xml"/><Relationship Id="rId19" Type="http://schemas.openxmlformats.org/officeDocument/2006/relationships/table" Target="../tables/table19.xml"/><Relationship Id="rId4" Type="http://schemas.openxmlformats.org/officeDocument/2006/relationships/table" Target="../tables/table4.xml"/><Relationship Id="rId9" Type="http://schemas.openxmlformats.org/officeDocument/2006/relationships/table" Target="../tables/table9.xml"/><Relationship Id="rId14" Type="http://schemas.openxmlformats.org/officeDocument/2006/relationships/table" Target="../tables/table14.xml"/></Relationships>
</file>

<file path=xl/worksheets/_rels/sheet14.xml.rels><?xml version="1.0" encoding="UTF-8" standalone="yes"?>
<Relationships xmlns="http://schemas.openxmlformats.org/package/2006/relationships"><Relationship Id="rId8" Type="http://schemas.openxmlformats.org/officeDocument/2006/relationships/table" Target="../tables/table28.xml"/><Relationship Id="rId13" Type="http://schemas.openxmlformats.org/officeDocument/2006/relationships/table" Target="../tables/table33.xml"/><Relationship Id="rId3" Type="http://schemas.openxmlformats.org/officeDocument/2006/relationships/table" Target="../tables/table23.xml"/><Relationship Id="rId7" Type="http://schemas.openxmlformats.org/officeDocument/2006/relationships/table" Target="../tables/table27.xml"/><Relationship Id="rId12" Type="http://schemas.openxmlformats.org/officeDocument/2006/relationships/table" Target="../tables/table32.xml"/><Relationship Id="rId2" Type="http://schemas.openxmlformats.org/officeDocument/2006/relationships/table" Target="../tables/table22.xml"/><Relationship Id="rId1" Type="http://schemas.openxmlformats.org/officeDocument/2006/relationships/table" Target="../tables/table21.xml"/><Relationship Id="rId6" Type="http://schemas.openxmlformats.org/officeDocument/2006/relationships/table" Target="../tables/table26.xml"/><Relationship Id="rId11" Type="http://schemas.openxmlformats.org/officeDocument/2006/relationships/table" Target="../tables/table31.xml"/><Relationship Id="rId5" Type="http://schemas.openxmlformats.org/officeDocument/2006/relationships/table" Target="../tables/table25.xml"/><Relationship Id="rId15" Type="http://schemas.openxmlformats.org/officeDocument/2006/relationships/table" Target="../tables/table35.xml"/><Relationship Id="rId10" Type="http://schemas.openxmlformats.org/officeDocument/2006/relationships/table" Target="../tables/table30.xml"/><Relationship Id="rId4" Type="http://schemas.openxmlformats.org/officeDocument/2006/relationships/table" Target="../tables/table24.xml"/><Relationship Id="rId9" Type="http://schemas.openxmlformats.org/officeDocument/2006/relationships/table" Target="../tables/table29.xml"/><Relationship Id="rId14" Type="http://schemas.openxmlformats.org/officeDocument/2006/relationships/table" Target="../tables/table3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27D8F-923D-4365-A14C-C75779FECAFE}">
  <sheetPr codeName="Sheet10"/>
  <dimension ref="A5"/>
  <sheetViews>
    <sheetView showGridLines="0" showRowColHeaders="0" tabSelected="1" zoomScale="80" zoomScaleNormal="80" workbookViewId="0">
      <selection activeCell="B20" sqref="B20"/>
    </sheetView>
  </sheetViews>
  <sheetFormatPr defaultColWidth="12.453125" defaultRowHeight="15.5" x14ac:dyDescent="0.35"/>
  <cols>
    <col min="1" max="16384" width="12.453125" style="84"/>
  </cols>
  <sheetData>
    <row r="5" spans="1:1" s="165" customFormat="1" ht="30" x14ac:dyDescent="0.35">
      <c r="A5" s="165" t="s">
        <v>175</v>
      </c>
    </row>
  </sheetData>
  <mergeCells count="1">
    <mergeCell ref="A5:XFD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6252A-8218-4E1C-AD0A-45BFF527178F}">
  <sheetPr codeName="Sheet11"/>
  <dimension ref="B2:N20"/>
  <sheetViews>
    <sheetView showGridLines="0" zoomScale="60" zoomScaleNormal="60" workbookViewId="0">
      <selection activeCell="B20" sqref="B20"/>
    </sheetView>
  </sheetViews>
  <sheetFormatPr defaultColWidth="12.453125" defaultRowHeight="15.5" x14ac:dyDescent="0.35"/>
  <cols>
    <col min="1" max="1" width="12.453125" style="84"/>
    <col min="2" max="2" width="124.08984375" style="84" customWidth="1"/>
    <col min="3" max="3" width="24.6328125" style="84" customWidth="1"/>
    <col min="4" max="4" width="30.6328125" style="84" customWidth="1"/>
    <col min="5" max="16384" width="12.453125" style="84"/>
  </cols>
  <sheetData>
    <row r="2" spans="2:14" ht="28" x14ac:dyDescent="0.6">
      <c r="B2" s="162" t="s">
        <v>634</v>
      </c>
    </row>
    <row r="3" spans="2:14" ht="110" x14ac:dyDescent="0.35">
      <c r="B3" s="157" t="s">
        <v>635</v>
      </c>
      <c r="D3" s="147"/>
      <c r="E3" s="148"/>
      <c r="F3" s="148"/>
      <c r="G3" s="148"/>
      <c r="H3" s="148"/>
      <c r="I3" s="148"/>
      <c r="J3" s="148"/>
      <c r="K3" s="148"/>
      <c r="L3" s="148"/>
      <c r="M3" s="148"/>
      <c r="N3" s="149"/>
    </row>
    <row r="4" spans="2:14" x14ac:dyDescent="0.35">
      <c r="B4" s="158"/>
      <c r="D4" s="150"/>
      <c r="N4" s="151"/>
    </row>
    <row r="5" spans="2:14" ht="82.5" x14ac:dyDescent="0.55000000000000004">
      <c r="B5" s="163" t="s">
        <v>633</v>
      </c>
      <c r="D5" s="150"/>
      <c r="N5" s="151"/>
    </row>
    <row r="6" spans="2:14" x14ac:dyDescent="0.35">
      <c r="B6" s="158"/>
      <c r="D6" s="150"/>
      <c r="N6" s="151"/>
    </row>
    <row r="7" spans="2:14" s="86" customFormat="1" ht="71.150000000000006" customHeight="1" x14ac:dyDescent="0.35">
      <c r="B7" s="159"/>
      <c r="C7" s="85"/>
      <c r="D7" s="152"/>
      <c r="N7" s="153"/>
    </row>
    <row r="8" spans="2:14" ht="93" customHeight="1" x14ac:dyDescent="0.65">
      <c r="B8" s="158"/>
      <c r="C8" s="87"/>
      <c r="D8" s="150"/>
      <c r="N8" s="151"/>
    </row>
    <row r="9" spans="2:14" ht="183" customHeight="1" x14ac:dyDescent="0.65">
      <c r="B9" s="158"/>
      <c r="C9" s="87"/>
      <c r="D9" s="150"/>
      <c r="N9" s="151"/>
    </row>
    <row r="10" spans="2:14" x14ac:dyDescent="0.35">
      <c r="B10" s="158"/>
      <c r="D10" s="150"/>
      <c r="N10" s="151"/>
    </row>
    <row r="11" spans="2:14" ht="18" x14ac:dyDescent="0.4">
      <c r="B11" s="160"/>
      <c r="D11" s="150"/>
      <c r="N11" s="151"/>
    </row>
    <row r="12" spans="2:14" x14ac:dyDescent="0.35">
      <c r="B12" s="158"/>
      <c r="D12" s="150"/>
      <c r="N12" s="151"/>
    </row>
    <row r="13" spans="2:14" x14ac:dyDescent="0.35">
      <c r="B13" s="158"/>
      <c r="D13" s="150"/>
      <c r="N13" s="151"/>
    </row>
    <row r="14" spans="2:14" x14ac:dyDescent="0.35">
      <c r="B14" s="161"/>
      <c r="D14" s="154"/>
      <c r="E14" s="155"/>
      <c r="F14" s="155"/>
      <c r="G14" s="155"/>
      <c r="H14" s="155"/>
      <c r="I14" s="155"/>
      <c r="J14" s="155"/>
      <c r="K14" s="155"/>
      <c r="L14" s="155"/>
      <c r="M14" s="155"/>
      <c r="N14" s="156"/>
    </row>
    <row r="17" spans="3:3" ht="23.5" x14ac:dyDescent="0.55000000000000004">
      <c r="C17" s="88"/>
    </row>
    <row r="20" spans="3:3" ht="23.5" x14ac:dyDescent="0.55000000000000004">
      <c r="C20" s="88"/>
    </row>
  </sheetData>
  <pageMargins left="0.7" right="0.7" top="0.75" bottom="0.75" header="0.3" footer="0.3"/>
  <pageSetup paperSize="9" orientation="portrait" horizontalDpi="0" verticalDpi="0"/>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A08B0-4B00-4064-957D-5A23A635B0AD}">
  <sheetPr codeName="Sheet12">
    <tabColor theme="3"/>
  </sheetPr>
  <dimension ref="A1:J25"/>
  <sheetViews>
    <sheetView zoomScaleNormal="100" workbookViewId="0">
      <selection activeCell="C18" sqref="C18"/>
    </sheetView>
  </sheetViews>
  <sheetFormatPr defaultColWidth="8.90625" defaultRowHeight="14.5" x14ac:dyDescent="0.35"/>
  <cols>
    <col min="2" max="2" width="32.453125" bestFit="1" customWidth="1"/>
    <col min="3" max="3" width="34.36328125" bestFit="1" customWidth="1"/>
    <col min="5" max="5" width="30.36328125" customWidth="1"/>
    <col min="6" max="6" width="17.6328125" customWidth="1"/>
    <col min="7" max="7" width="23.453125" customWidth="1"/>
    <col min="8" max="8" width="27.36328125" customWidth="1"/>
    <col min="9" max="9" width="27.08984375" customWidth="1"/>
  </cols>
  <sheetData>
    <row r="1" spans="1:10" x14ac:dyDescent="0.35">
      <c r="A1" s="52"/>
      <c r="B1" s="53"/>
      <c r="C1" s="53"/>
      <c r="D1" s="53"/>
      <c r="E1" s="53"/>
      <c r="F1" s="53"/>
      <c r="G1" s="53"/>
      <c r="H1" s="53"/>
      <c r="I1" s="53"/>
      <c r="J1" s="56"/>
    </row>
    <row r="2" spans="1:10" x14ac:dyDescent="0.35">
      <c r="A2" s="57"/>
      <c r="B2" s="131" t="s">
        <v>614</v>
      </c>
      <c r="C2" s="132"/>
      <c r="D2" s="50"/>
      <c r="E2" s="166" t="s">
        <v>613</v>
      </c>
      <c r="F2" s="166"/>
      <c r="G2" s="166"/>
      <c r="H2" s="166"/>
      <c r="I2" s="166"/>
      <c r="J2" s="59"/>
    </row>
    <row r="3" spans="1:10" x14ac:dyDescent="0.35">
      <c r="A3" s="57"/>
      <c r="B3" s="133"/>
      <c r="C3" s="132"/>
      <c r="D3" s="50"/>
      <c r="E3" s="134" t="s">
        <v>192</v>
      </c>
      <c r="F3" s="134" t="s">
        <v>609</v>
      </c>
      <c r="G3" s="134" t="s">
        <v>610</v>
      </c>
      <c r="H3" s="134" t="s">
        <v>611</v>
      </c>
      <c r="I3" s="134" t="s">
        <v>612</v>
      </c>
      <c r="J3" s="59"/>
    </row>
    <row r="4" spans="1:10" x14ac:dyDescent="0.35">
      <c r="A4" s="57"/>
      <c r="B4" s="133"/>
      <c r="C4" s="132"/>
      <c r="D4" s="50"/>
      <c r="E4" s="132"/>
      <c r="F4" s="132"/>
      <c r="G4" s="132"/>
      <c r="H4" s="132"/>
      <c r="I4" s="132"/>
      <c r="J4" s="59"/>
    </row>
    <row r="5" spans="1:10" x14ac:dyDescent="0.35">
      <c r="A5" s="57"/>
      <c r="B5" s="133" t="s">
        <v>607</v>
      </c>
      <c r="C5" s="132"/>
      <c r="D5" s="50"/>
      <c r="E5" s="132"/>
      <c r="F5" s="132"/>
      <c r="G5" s="132"/>
      <c r="H5" s="132"/>
      <c r="I5" s="132"/>
      <c r="J5" s="59"/>
    </row>
    <row r="6" spans="1:10" x14ac:dyDescent="0.35">
      <c r="A6" s="57"/>
      <c r="B6" s="133" t="s">
        <v>608</v>
      </c>
      <c r="C6" s="132"/>
      <c r="D6" s="50"/>
      <c r="E6" s="132"/>
      <c r="F6" s="132"/>
      <c r="G6" s="132"/>
      <c r="H6" s="132"/>
      <c r="I6" s="132"/>
      <c r="J6" s="59"/>
    </row>
    <row r="7" spans="1:10" x14ac:dyDescent="0.35">
      <c r="A7" s="57"/>
      <c r="B7" s="166" t="s">
        <v>187</v>
      </c>
      <c r="C7" s="166"/>
      <c r="D7" s="50"/>
      <c r="E7" s="132"/>
      <c r="F7" s="132"/>
      <c r="G7" s="132"/>
      <c r="H7" s="132"/>
      <c r="I7" s="132"/>
      <c r="J7" s="59"/>
    </row>
    <row r="8" spans="1:10" x14ac:dyDescent="0.35">
      <c r="A8" s="57"/>
      <c r="B8" s="133" t="s">
        <v>188</v>
      </c>
      <c r="C8" s="132"/>
      <c r="D8" s="50"/>
      <c r="E8" s="132"/>
      <c r="F8" s="132"/>
      <c r="G8" s="132"/>
      <c r="H8" s="132"/>
      <c r="I8" s="132"/>
      <c r="J8" s="59"/>
    </row>
    <row r="9" spans="1:10" x14ac:dyDescent="0.35">
      <c r="A9" s="57"/>
      <c r="B9" s="133" t="s">
        <v>189</v>
      </c>
      <c r="C9" s="132"/>
      <c r="D9" s="50"/>
      <c r="E9" s="132"/>
      <c r="F9" s="132"/>
      <c r="G9" s="132"/>
      <c r="H9" s="132"/>
      <c r="I9" s="132"/>
      <c r="J9" s="59"/>
    </row>
    <row r="10" spans="1:10" x14ac:dyDescent="0.35">
      <c r="A10" s="57"/>
      <c r="B10" s="133" t="s">
        <v>190</v>
      </c>
      <c r="C10" s="132"/>
      <c r="D10" s="50"/>
      <c r="E10" s="132"/>
      <c r="F10" s="132"/>
      <c r="G10" s="132"/>
      <c r="H10" s="132"/>
      <c r="I10" s="132"/>
      <c r="J10" s="59"/>
    </row>
    <row r="11" spans="1:10" x14ac:dyDescent="0.35">
      <c r="A11" s="57"/>
      <c r="B11" s="133" t="s">
        <v>191</v>
      </c>
      <c r="C11" s="132"/>
      <c r="D11" s="50"/>
      <c r="E11" s="132"/>
      <c r="F11" s="132"/>
      <c r="G11" s="132"/>
      <c r="H11" s="132"/>
      <c r="I11" s="132"/>
      <c r="J11" s="59"/>
    </row>
    <row r="12" spans="1:10" x14ac:dyDescent="0.35">
      <c r="A12" s="57"/>
      <c r="B12" s="50"/>
      <c r="C12" s="50"/>
      <c r="D12" s="50"/>
      <c r="E12" s="132"/>
      <c r="F12" s="132"/>
      <c r="G12" s="132"/>
      <c r="H12" s="132"/>
      <c r="I12" s="132"/>
      <c r="J12" s="59"/>
    </row>
    <row r="13" spans="1:10" x14ac:dyDescent="0.35">
      <c r="A13" s="57"/>
      <c r="B13" s="50"/>
      <c r="C13" s="50"/>
      <c r="D13" s="50"/>
      <c r="E13" s="132"/>
      <c r="F13" s="132"/>
      <c r="G13" s="132"/>
      <c r="H13" s="132"/>
      <c r="I13" s="132"/>
      <c r="J13" s="59"/>
    </row>
    <row r="14" spans="1:10" x14ac:dyDescent="0.35">
      <c r="A14" s="57"/>
      <c r="B14" s="135" t="s">
        <v>615</v>
      </c>
      <c r="C14" s="136">
        <v>2023</v>
      </c>
      <c r="D14" s="50"/>
      <c r="E14" s="132"/>
      <c r="F14" s="132"/>
      <c r="G14" s="132"/>
      <c r="H14" s="132"/>
      <c r="I14" s="132"/>
      <c r="J14" s="59"/>
    </row>
    <row r="15" spans="1:10" x14ac:dyDescent="0.35">
      <c r="A15" s="57"/>
      <c r="B15" s="50"/>
      <c r="C15" s="50"/>
      <c r="D15" s="50"/>
      <c r="E15" s="132"/>
      <c r="F15" s="132"/>
      <c r="G15" s="132"/>
      <c r="H15" s="132"/>
      <c r="I15" s="132"/>
      <c r="J15" s="59"/>
    </row>
    <row r="16" spans="1:10" x14ac:dyDescent="0.35">
      <c r="A16" s="57"/>
      <c r="B16" s="50"/>
      <c r="C16" s="50"/>
      <c r="D16" s="50"/>
      <c r="E16" s="132"/>
      <c r="F16" s="132"/>
      <c r="G16" s="132"/>
      <c r="H16" s="132"/>
      <c r="I16" s="132"/>
      <c r="J16" s="59"/>
    </row>
    <row r="17" spans="1:10" x14ac:dyDescent="0.35">
      <c r="A17" s="57"/>
      <c r="C17" s="50"/>
      <c r="D17" s="50"/>
      <c r="E17" s="132"/>
      <c r="F17" s="132"/>
      <c r="G17" s="132"/>
      <c r="H17" s="132"/>
      <c r="I17" s="132"/>
      <c r="J17" s="59"/>
    </row>
    <row r="18" spans="1:10" x14ac:dyDescent="0.35">
      <c r="A18" s="57"/>
      <c r="B18" s="50"/>
      <c r="C18" s="50"/>
      <c r="D18" s="50"/>
      <c r="E18" s="132"/>
      <c r="F18" s="132"/>
      <c r="G18" s="132"/>
      <c r="H18" s="132"/>
      <c r="I18" s="132"/>
      <c r="J18" s="59"/>
    </row>
    <row r="19" spans="1:10" x14ac:dyDescent="0.35">
      <c r="A19" s="57"/>
      <c r="B19" s="50"/>
      <c r="C19" s="50"/>
      <c r="D19" s="50"/>
      <c r="E19" s="132"/>
      <c r="F19" s="132"/>
      <c r="G19" s="132"/>
      <c r="H19" s="132"/>
      <c r="I19" s="132"/>
      <c r="J19" s="59"/>
    </row>
    <row r="20" spans="1:10" x14ac:dyDescent="0.35">
      <c r="A20" s="57"/>
      <c r="B20" s="50"/>
      <c r="C20" s="50"/>
      <c r="D20" s="50"/>
      <c r="E20" s="132"/>
      <c r="F20" s="132"/>
      <c r="G20" s="132"/>
      <c r="H20" s="132"/>
      <c r="I20" s="132"/>
      <c r="J20" s="59"/>
    </row>
    <row r="21" spans="1:10" x14ac:dyDescent="0.35">
      <c r="A21" s="57"/>
      <c r="B21" s="50"/>
      <c r="C21" s="50"/>
      <c r="D21" s="50"/>
      <c r="E21" s="132"/>
      <c r="F21" s="132"/>
      <c r="G21" s="132"/>
      <c r="H21" s="132"/>
      <c r="I21" s="132"/>
      <c r="J21" s="59"/>
    </row>
    <row r="22" spans="1:10" x14ac:dyDescent="0.35">
      <c r="A22" s="57"/>
      <c r="B22" s="50"/>
      <c r="C22" s="50"/>
      <c r="D22" s="50"/>
      <c r="E22" s="132"/>
      <c r="F22" s="132"/>
      <c r="G22" s="132"/>
      <c r="H22" s="132"/>
      <c r="I22" s="132"/>
      <c r="J22" s="59"/>
    </row>
    <row r="23" spans="1:10" x14ac:dyDescent="0.35">
      <c r="A23" s="57"/>
      <c r="B23" s="50"/>
      <c r="C23" s="50"/>
      <c r="D23" s="50"/>
      <c r="E23" s="132"/>
      <c r="F23" s="132"/>
      <c r="G23" s="132"/>
      <c r="H23" s="132"/>
      <c r="I23" s="132"/>
      <c r="J23" s="59"/>
    </row>
    <row r="24" spans="1:10" x14ac:dyDescent="0.35">
      <c r="A24" s="57"/>
      <c r="B24" s="50"/>
      <c r="C24" s="50"/>
      <c r="D24" s="50"/>
      <c r="E24" s="132"/>
      <c r="F24" s="132"/>
      <c r="G24" s="132"/>
      <c r="H24" s="132"/>
      <c r="I24" s="132"/>
      <c r="J24" s="59"/>
    </row>
    <row r="25" spans="1:10" x14ac:dyDescent="0.35">
      <c r="A25" s="60"/>
      <c r="B25" s="61"/>
      <c r="C25" s="61"/>
      <c r="D25" s="61"/>
      <c r="E25" s="61"/>
      <c r="F25" s="61"/>
      <c r="G25" s="61"/>
      <c r="H25" s="61"/>
      <c r="I25" s="61"/>
      <c r="J25" s="64"/>
    </row>
  </sheetData>
  <mergeCells count="2">
    <mergeCell ref="B7:C7"/>
    <mergeCell ref="E2:I2"/>
  </mergeCells>
  <dataValidations count="5">
    <dataValidation type="list" allowBlank="1" showInputMessage="1" showErrorMessage="1" sqref="C3:C4" xr:uid="{06668E1F-8D46-472C-8B36-74AD02FF3E08}">
      <formula1>INDIRECT(SUBSTITUTE(C2," ",""))</formula1>
    </dataValidation>
    <dataValidation type="list" allowBlank="1" showInputMessage="1" showErrorMessage="1" sqref="C2" xr:uid="{83A55EE3-DEF0-4D2D-BF3E-E52E722FD8DE}">
      <formula1>Institutions</formula1>
    </dataValidation>
    <dataValidation type="list" allowBlank="1" showInputMessage="1" showErrorMessage="1" sqref="E4:E24" xr:uid="{27C4D120-1845-4FFA-89EB-568E225E0E3F}">
      <formula1>DisasterGroup</formula1>
    </dataValidation>
    <dataValidation type="list" allowBlank="1" showInputMessage="1" showErrorMessage="1" sqref="F4:I24" xr:uid="{D9446772-5BCA-468F-B93F-C403572B42EB}">
      <formula1>INDIRECT(SUBSTITUTE(E4," ",""))</formula1>
    </dataValidation>
    <dataValidation type="whole" errorStyle="information" allowBlank="1" showInputMessage="1" showErrorMessage="1" errorTitle="Invalid year" error="Please enter a valid year. (2000-2100)" sqref="C14" xr:uid="{3C34748F-87DA-4E67-824C-45A137700DCA}">
      <formula1>2000</formula1>
      <formula2>2100</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3316" r:id="rId4" name="Button 4">
              <controlPr defaultSize="0" print="0" autoFill="0" autoPict="0" macro="[0]!submitMunicipalData">
                <anchor moveWithCells="1" sizeWithCells="1">
                  <from>
                    <xdr:col>2</xdr:col>
                    <xdr:colOff>647700</xdr:colOff>
                    <xdr:row>15</xdr:row>
                    <xdr:rowOff>44450</xdr:rowOff>
                  </from>
                  <to>
                    <xdr:col>2</xdr:col>
                    <xdr:colOff>1593850</xdr:colOff>
                    <xdr:row>17</xdr:row>
                    <xdr:rowOff>44450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4DF03-E069-4EFF-9F40-2E3AAF5D3D7B}">
  <sheetPr codeName="Sheet1">
    <tabColor theme="3"/>
  </sheetPr>
  <dimension ref="A1:AH36"/>
  <sheetViews>
    <sheetView topLeftCell="A15" zoomScale="98" zoomScaleNormal="98" workbookViewId="0">
      <selection activeCell="F20" sqref="F20"/>
    </sheetView>
  </sheetViews>
  <sheetFormatPr defaultColWidth="8.90625" defaultRowHeight="14.5" x14ac:dyDescent="0.35"/>
  <cols>
    <col min="2" max="2" width="44.08984375" bestFit="1" customWidth="1"/>
    <col min="3" max="3" width="13.08984375" style="48" customWidth="1"/>
    <col min="4" max="26" width="11.453125" style="130" customWidth="1"/>
  </cols>
  <sheetData>
    <row r="1" spans="1:34" x14ac:dyDescent="0.35">
      <c r="A1" s="52"/>
      <c r="B1" s="53"/>
      <c r="C1" s="99"/>
      <c r="D1" s="111"/>
      <c r="E1" s="111"/>
      <c r="F1" s="111"/>
      <c r="G1" s="111"/>
      <c r="H1" s="111"/>
      <c r="I1" s="111"/>
      <c r="J1" s="111"/>
      <c r="K1" s="111"/>
      <c r="L1" s="111"/>
      <c r="M1" s="111"/>
      <c r="N1" s="111"/>
      <c r="O1" s="111"/>
      <c r="P1" s="111"/>
      <c r="Q1" s="111"/>
      <c r="R1" s="111"/>
      <c r="S1" s="111"/>
      <c r="T1" s="111"/>
      <c r="U1" s="111"/>
      <c r="V1" s="111"/>
      <c r="W1" s="111"/>
      <c r="X1" s="111"/>
      <c r="Y1" s="111"/>
      <c r="Z1" s="111"/>
      <c r="AA1" s="56"/>
    </row>
    <row r="2" spans="1:34" ht="15.75" customHeight="1" x14ac:dyDescent="0.35">
      <c r="A2" s="57"/>
      <c r="B2" s="95" t="s">
        <v>150</v>
      </c>
      <c r="C2" s="96" t="s">
        <v>145</v>
      </c>
      <c r="D2" s="112" cm="1">
        <f t="array" ref="D2">TRANSPOSE(_xlfn._xlws.SORT(_xlfn.UNIQUE(Data!$A$2:$A$2),,1))</f>
        <v>0</v>
      </c>
      <c r="E2" s="113"/>
      <c r="F2" s="113"/>
      <c r="G2" s="113"/>
      <c r="H2" s="113"/>
      <c r="I2" s="113"/>
      <c r="J2" s="113"/>
      <c r="K2" s="113"/>
      <c r="L2" s="113"/>
      <c r="M2" s="113"/>
      <c r="N2" s="113"/>
      <c r="O2" s="113"/>
      <c r="P2" s="113"/>
      <c r="Q2" s="113"/>
      <c r="R2" s="113"/>
      <c r="S2" s="113"/>
      <c r="T2" s="113"/>
      <c r="U2" s="113"/>
      <c r="V2" s="113"/>
      <c r="W2" s="113"/>
      <c r="X2" s="113"/>
      <c r="Y2" s="113"/>
      <c r="Z2" s="113"/>
      <c r="AA2" s="59"/>
      <c r="AC2" s="50"/>
    </row>
    <row r="3" spans="1:34" ht="15.75" customHeight="1" x14ac:dyDescent="0.35">
      <c r="A3" s="57"/>
      <c r="B3" s="41" t="s">
        <v>146</v>
      </c>
      <c r="C3" s="79">
        <v>0.25</v>
      </c>
      <c r="D3" s="114" t="e">
        <f>AVERAGEIFS(Data[Assesment],Data[Year],D$2,Data[Type],$B3)</f>
        <v>#DIV/0!</v>
      </c>
      <c r="E3" s="115" t="str">
        <f>IF(E$2&gt;0,AVERAGEIFS(Data[Assesment],Data[Year],E$2,Data[Type],$B3),"")</f>
        <v/>
      </c>
      <c r="F3" s="115" t="str">
        <f>IF(F$2&gt;0,AVERAGEIFS(Data[Assesment],Data[Year],F$2,Data[Type],$B3),"")</f>
        <v/>
      </c>
      <c r="G3" s="115" t="str">
        <f>IF(G$2&gt;0,AVERAGEIFS(Data[Assesment],Data[Year],G$2,Data[Type],$B3),"")</f>
        <v/>
      </c>
      <c r="H3" s="115"/>
      <c r="I3" s="115" t="str">
        <f>IF(I$2&gt;0,AVERAGEIFS(Data[Assesment],Data[Year],I$2,Data[Type],$B3),"")</f>
        <v/>
      </c>
      <c r="J3" s="115" t="str">
        <f>IF(J$2&gt;0,AVERAGEIFS(Data[Assesment],Data[Year],J$2,Data[Type],$B3),"")</f>
        <v/>
      </c>
      <c r="K3" s="115" t="str">
        <f>IF(K$2&gt;0,AVERAGEIFS(Data[Assesment],Data[Year],K$2,Data[Type],$B3),"")</f>
        <v/>
      </c>
      <c r="L3" s="115" t="str">
        <f>IF(L$2&gt;0,AVERAGEIFS(Data[Assesment],Data[Year],L$2,Data[Type],$B3),"")</f>
        <v/>
      </c>
      <c r="M3" s="115" t="str">
        <f>IF(M$2&gt;0,AVERAGEIFS(Data[Assesment],Data[Year],M$2,Data[Type],$B3),"")</f>
        <v/>
      </c>
      <c r="N3" s="115" t="str">
        <f>IF(N$2&gt;0,AVERAGEIFS(Data[Assesment],Data[Year],N$2,Data[Type],$B3),"")</f>
        <v/>
      </c>
      <c r="O3" s="115" t="str">
        <f>IF(O$2&gt;0,AVERAGEIFS(Data[Assesment],Data[Year],O$2,Data[Type],$B3),"")</f>
        <v/>
      </c>
      <c r="P3" s="115" t="str">
        <f>IF(P$2&gt;0,AVERAGEIFS(Data[Assesment],Data[Year],P$2,Data[Type],$B3),"")</f>
        <v/>
      </c>
      <c r="Q3" s="115" t="str">
        <f>IF(Q$2&gt;0,AVERAGEIFS(Data[Assesment],Data[Year],Q$2,Data[Type],$B3),"")</f>
        <v/>
      </c>
      <c r="R3" s="115" t="str">
        <f>IF(R$2&gt;0,AVERAGEIFS(Data[Assesment],Data[Year],R$2,Data[Type],$B3),"")</f>
        <v/>
      </c>
      <c r="S3" s="115" t="str">
        <f>IF(S$2&gt;0,AVERAGEIFS(Data[Assesment],Data[Year],S$2,Data[Type],$B3),"")</f>
        <v/>
      </c>
      <c r="T3" s="115" t="str">
        <f>IF(T$2&gt;0,AVERAGEIFS(Data[Assesment],Data[Year],T$2,Data[Type],$B3),"")</f>
        <v/>
      </c>
      <c r="U3" s="115" t="str">
        <f>IF(U$2&gt;0,AVERAGEIFS(Data[Assesment],Data[Year],U$2,Data[Type],$B3),"")</f>
        <v/>
      </c>
      <c r="V3" s="115" t="str">
        <f>IF(V$2&gt;0,AVERAGEIFS(Data[Assesment],Data[Year],V$2,Data[Type],$B3),"")</f>
        <v/>
      </c>
      <c r="W3" s="115" t="str">
        <f>IF(W$2&gt;0,AVERAGEIFS(Data[Assesment],Data[Year],W$2,Data[Type],$B3),"")</f>
        <v/>
      </c>
      <c r="X3" s="115" t="str">
        <f>IF(X$2&gt;0,AVERAGEIFS(Data[Assesment],Data[Year],X$2,Data[Type],$B3),"")</f>
        <v/>
      </c>
      <c r="Y3" s="115" t="str">
        <f>IF(Y$2&gt;0,AVERAGEIFS(Data[Assesment],Data[Year],Y$2,Data[Type],$B3),"")</f>
        <v/>
      </c>
      <c r="Z3" s="115" t="str">
        <f>IF(Z$2&gt;0,AVERAGEIFS(Data[Assesment],Data[Year],Z$2,Data[Type],$B3),"")</f>
        <v/>
      </c>
      <c r="AA3" s="59"/>
      <c r="AC3" s="50"/>
    </row>
    <row r="4" spans="1:34" x14ac:dyDescent="0.35">
      <c r="A4" s="57"/>
      <c r="B4" s="41" t="s">
        <v>147</v>
      </c>
      <c r="C4" s="79">
        <v>0.25</v>
      </c>
      <c r="D4" s="114" t="e">
        <f>AVERAGEIFS(Data[Assesment],Data[Year],D$2,Data[Type],$B4)</f>
        <v>#DIV/0!</v>
      </c>
      <c r="E4" s="115" t="str">
        <f>IF(E$2&gt;0,AVERAGEIFS(Data[Assesment],Data[Year],E$2,Data[Type],$B4),"")</f>
        <v/>
      </c>
      <c r="F4" s="115" t="str">
        <f>IF(F$2&gt;0,AVERAGEIFS(Data[Assesment],Data[Year],F$2,Data[Type],$B4),"")</f>
        <v/>
      </c>
      <c r="G4" s="115" t="str">
        <f>IF(G$2&gt;0,AVERAGEIFS(Data[Assesment],Data[Year],G$2,Data[Type],$B4),"")</f>
        <v/>
      </c>
      <c r="H4" s="115" t="str">
        <f>IF(H$2&gt;0,AVERAGEIFS(Data[Assesment],Data[Year],H$2,Data[Type],$B4),"")</f>
        <v/>
      </c>
      <c r="I4" s="115" t="str">
        <f>IF(I$2&gt;0,AVERAGEIFS(Data[Assesment],Data[Year],I$2,Data[Type],$B4),"")</f>
        <v/>
      </c>
      <c r="J4" s="115" t="str">
        <f>IF(J$2&gt;0,AVERAGEIFS(Data[Assesment],Data[Year],J$2,Data[Type],$B4),"")</f>
        <v/>
      </c>
      <c r="K4" s="115" t="str">
        <f>IF(K$2&gt;0,AVERAGEIFS(Data[Assesment],Data[Year],K$2,Data[Type],$B4),"")</f>
        <v/>
      </c>
      <c r="L4" s="115" t="str">
        <f>IF(L$2&gt;0,AVERAGEIFS(Data[Assesment],Data[Year],L$2,Data[Type],$B4),"")</f>
        <v/>
      </c>
      <c r="M4" s="115" t="str">
        <f>IF(M$2&gt;0,AVERAGEIFS(Data[Assesment],Data[Year],M$2,Data[Type],$B4),"")</f>
        <v/>
      </c>
      <c r="N4" s="115" t="str">
        <f>IF(N$2&gt;0,AVERAGEIFS(Data[Assesment],Data[Year],N$2,Data[Type],$B4),"")</f>
        <v/>
      </c>
      <c r="O4" s="115" t="str">
        <f>IF(O$2&gt;0,AVERAGEIFS(Data[Assesment],Data[Year],O$2,Data[Type],$B4),"")</f>
        <v/>
      </c>
      <c r="P4" s="115" t="str">
        <f>IF(P$2&gt;0,AVERAGEIFS(Data[Assesment],Data[Year],P$2,Data[Type],$B4),"")</f>
        <v/>
      </c>
      <c r="Q4" s="115" t="str">
        <f>IF(Q$2&gt;0,AVERAGEIFS(Data[Assesment],Data[Year],Q$2,Data[Type],$B4),"")</f>
        <v/>
      </c>
      <c r="R4" s="115" t="str">
        <f>IF(R$2&gt;0,AVERAGEIFS(Data[Assesment],Data[Year],R$2,Data[Type],$B4),"")</f>
        <v/>
      </c>
      <c r="S4" s="115" t="str">
        <f>IF(S$2&gt;0,AVERAGEIFS(Data[Assesment],Data[Year],S$2,Data[Type],$B4),"")</f>
        <v/>
      </c>
      <c r="T4" s="115" t="str">
        <f>IF(T$2&gt;0,AVERAGEIFS(Data[Assesment],Data[Year],T$2,Data[Type],$B4),"")</f>
        <v/>
      </c>
      <c r="U4" s="115" t="str">
        <f>IF(U$2&gt;0,AVERAGEIFS(Data[Assesment],Data[Year],U$2,Data[Type],$B4),"")</f>
        <v/>
      </c>
      <c r="V4" s="115" t="str">
        <f>IF(V$2&gt;0,AVERAGEIFS(Data[Assesment],Data[Year],V$2,Data[Type],$B4),"")</f>
        <v/>
      </c>
      <c r="W4" s="115" t="str">
        <f>IF(W$2&gt;0,AVERAGEIFS(Data[Assesment],Data[Year],W$2,Data[Type],$B4),"")</f>
        <v/>
      </c>
      <c r="X4" s="115" t="str">
        <f>IF(X$2&gt;0,AVERAGEIFS(Data[Assesment],Data[Year],X$2,Data[Type],$B4),"")</f>
        <v/>
      </c>
      <c r="Y4" s="115" t="str">
        <f>IF(Y$2&gt;0,AVERAGEIFS(Data[Assesment],Data[Year],Y$2,Data[Type],$B4),"")</f>
        <v/>
      </c>
      <c r="Z4" s="115" t="str">
        <f>IF(Z$2&gt;0,AVERAGEIFS(Data[Assesment],Data[Year],Z$2,Data[Type],$B4),"")</f>
        <v/>
      </c>
      <c r="AA4" s="59"/>
      <c r="AC4" s="50" t="s">
        <v>174</v>
      </c>
    </row>
    <row r="5" spans="1:34" x14ac:dyDescent="0.35">
      <c r="A5" s="57"/>
      <c r="B5" s="41" t="s">
        <v>148</v>
      </c>
      <c r="C5" s="79">
        <v>0.25</v>
      </c>
      <c r="D5" s="114" t="e">
        <f>AVERAGEIFS(Data[Assesment],Data[Year],D$2,Data[Type],$B5)</f>
        <v>#DIV/0!</v>
      </c>
      <c r="E5" s="115" t="str">
        <f>IF(E$2&gt;0,AVERAGEIFS(Data[Assesment],Data[Year],E$2,Data[Type],$B5),"")</f>
        <v/>
      </c>
      <c r="F5" s="115" t="str">
        <f>IF(F$2&gt;0,AVERAGEIFS(Data[Assesment],Data[Year],F$2,Data[Type],$B5),"")</f>
        <v/>
      </c>
      <c r="G5" s="115" t="str">
        <f>IF(G$2&gt;0,AVERAGEIFS(Data[Assesment],Data[Year],G$2,Data[Type],$B5),"")</f>
        <v/>
      </c>
      <c r="H5" s="115" t="str">
        <f>IF(H$2&gt;0,AVERAGEIFS(Data[Assesment],Data[Year],H$2,Data[Type],$B5),"")</f>
        <v/>
      </c>
      <c r="I5" s="115" t="str">
        <f>IF(I$2&gt;0,AVERAGEIFS(Data[Assesment],Data[Year],I$2,Data[Type],$B5),"")</f>
        <v/>
      </c>
      <c r="J5" s="115" t="str">
        <f>IF(J$2&gt;0,AVERAGEIFS(Data[Assesment],Data[Year],J$2,Data[Type],$B5),"")</f>
        <v/>
      </c>
      <c r="K5" s="115" t="str">
        <f>IF(K$2&gt;0,AVERAGEIFS(Data[Assesment],Data[Year],K$2,Data[Type],$B5),"")</f>
        <v/>
      </c>
      <c r="L5" s="115" t="str">
        <f>IF(L$2&gt;0,AVERAGEIFS(Data[Assesment],Data[Year],L$2,Data[Type],$B5),"")</f>
        <v/>
      </c>
      <c r="M5" s="115" t="str">
        <f>IF(M$2&gt;0,AVERAGEIFS(Data[Assesment],Data[Year],M$2,Data[Type],$B5),"")</f>
        <v/>
      </c>
      <c r="N5" s="115" t="str">
        <f>IF(N$2&gt;0,AVERAGEIFS(Data[Assesment],Data[Year],N$2,Data[Type],$B5),"")</f>
        <v/>
      </c>
      <c r="O5" s="115" t="str">
        <f>IF(O$2&gt;0,AVERAGEIFS(Data[Assesment],Data[Year],O$2,Data[Type],$B5),"")</f>
        <v/>
      </c>
      <c r="P5" s="115" t="str">
        <f>IF(P$2&gt;0,AVERAGEIFS(Data[Assesment],Data[Year],P$2,Data[Type],$B5),"")</f>
        <v/>
      </c>
      <c r="Q5" s="115" t="str">
        <f>IF(Q$2&gt;0,AVERAGEIFS(Data[Assesment],Data[Year],Q$2,Data[Type],$B5),"")</f>
        <v/>
      </c>
      <c r="R5" s="115" t="str">
        <f>IF(R$2&gt;0,AVERAGEIFS(Data[Assesment],Data[Year],R$2,Data[Type],$B5),"")</f>
        <v/>
      </c>
      <c r="S5" s="115" t="str">
        <f>IF(S$2&gt;0,AVERAGEIFS(Data[Assesment],Data[Year],S$2,Data[Type],$B5),"")</f>
        <v/>
      </c>
      <c r="T5" s="115" t="str">
        <f>IF(T$2&gt;0,AVERAGEIFS(Data[Assesment],Data[Year],T$2,Data[Type],$B5),"")</f>
        <v/>
      </c>
      <c r="U5" s="115" t="str">
        <f>IF(U$2&gt;0,AVERAGEIFS(Data[Assesment],Data[Year],U$2,Data[Type],$B5),"")</f>
        <v/>
      </c>
      <c r="V5" s="115" t="str">
        <f>IF(V$2&gt;0,AVERAGEIFS(Data[Assesment],Data[Year],V$2,Data[Type],$B5),"")</f>
        <v/>
      </c>
      <c r="W5" s="115" t="str">
        <f>IF(W$2&gt;0,AVERAGEIFS(Data[Assesment],Data[Year],W$2,Data[Type],$B5),"")</f>
        <v/>
      </c>
      <c r="X5" s="115" t="str">
        <f>IF(X$2&gt;0,AVERAGEIFS(Data[Assesment],Data[Year],X$2,Data[Type],$B5),"")</f>
        <v/>
      </c>
      <c r="Y5" s="115" t="str">
        <f>IF(Y$2&gt;0,AVERAGEIFS(Data[Assesment],Data[Year],Y$2,Data[Type],$B5),"")</f>
        <v/>
      </c>
      <c r="Z5" s="115" t="str">
        <f>IF(Z$2&gt;0,AVERAGEIFS(Data[Assesment],Data[Year],Z$2,Data[Type],$B5),"")</f>
        <v/>
      </c>
      <c r="AA5" s="59"/>
      <c r="AC5" s="50"/>
    </row>
    <row r="6" spans="1:34" x14ac:dyDescent="0.35">
      <c r="A6" s="57"/>
      <c r="B6" s="41" t="s">
        <v>149</v>
      </c>
      <c r="C6" s="79">
        <v>0.25</v>
      </c>
      <c r="D6" s="114" t="e">
        <f>AVERAGEIFS(Data[Assesment],Data[Year],D$2,Data[Type],$B6)</f>
        <v>#DIV/0!</v>
      </c>
      <c r="E6" s="115" t="str">
        <f>IF(E$2&gt;0,AVERAGEIFS(Data[Assesment],Data[Year],E$2,Data[Type],$B6),"")</f>
        <v/>
      </c>
      <c r="F6" s="115" t="str">
        <f>IF(F$2&gt;0,AVERAGEIFS(Data[Assesment],Data[Year],F$2,Data[Type],$B6),"")</f>
        <v/>
      </c>
      <c r="G6" s="115" t="str">
        <f>IF(G$2&gt;0,AVERAGEIFS(Data[Assesment],Data[Year],G$2,Data[Type],$B6),"")</f>
        <v/>
      </c>
      <c r="H6" s="115" t="str">
        <f>IF(H$2&gt;0,AVERAGEIFS(Data[Assesment],Data[Year],H$2,Data[Type],$B6),"")</f>
        <v/>
      </c>
      <c r="I6" s="115" t="str">
        <f>IF(I$2&gt;0,AVERAGEIFS(Data[Assesment],Data[Year],I$2,Data[Type],$B6),"")</f>
        <v/>
      </c>
      <c r="J6" s="115" t="str">
        <f>IF(J$2&gt;0,AVERAGEIFS(Data[Assesment],Data[Year],J$2,Data[Type],$B6),"")</f>
        <v/>
      </c>
      <c r="K6" s="115" t="str">
        <f>IF(K$2&gt;0,AVERAGEIFS(Data[Assesment],Data[Year],K$2,Data[Type],$B6),"")</f>
        <v/>
      </c>
      <c r="L6" s="115" t="str">
        <f>IF(L$2&gt;0,AVERAGEIFS(Data[Assesment],Data[Year],L$2,Data[Type],$B6),"")</f>
        <v/>
      </c>
      <c r="M6" s="115" t="str">
        <f>IF(M$2&gt;0,AVERAGEIFS(Data[Assesment],Data[Year],M$2,Data[Type],$B6),"")</f>
        <v/>
      </c>
      <c r="N6" s="115" t="str">
        <f>IF(N$2&gt;0,AVERAGEIFS(Data[Assesment],Data[Year],N$2,Data[Type],$B6),"")</f>
        <v/>
      </c>
      <c r="O6" s="115" t="str">
        <f>IF(O$2&gt;0,AVERAGEIFS(Data[Assesment],Data[Year],O$2,Data[Type],$B6),"")</f>
        <v/>
      </c>
      <c r="P6" s="115" t="str">
        <f>IF(P$2&gt;0,AVERAGEIFS(Data[Assesment],Data[Year],P$2,Data[Type],$B6),"")</f>
        <v/>
      </c>
      <c r="Q6" s="115" t="str">
        <f>IF(Q$2&gt;0,AVERAGEIFS(Data[Assesment],Data[Year],Q$2,Data[Type],$B6),"")</f>
        <v/>
      </c>
      <c r="R6" s="115" t="str">
        <f>IF(R$2&gt;0,AVERAGEIFS(Data[Assesment],Data[Year],R$2,Data[Type],$B6),"")</f>
        <v/>
      </c>
      <c r="S6" s="115" t="str">
        <f>IF(S$2&gt;0,AVERAGEIFS(Data[Assesment],Data[Year],S$2,Data[Type],$B6),"")</f>
        <v/>
      </c>
      <c r="T6" s="115" t="str">
        <f>IF(T$2&gt;0,AVERAGEIFS(Data[Assesment],Data[Year],T$2,Data[Type],$B6),"")</f>
        <v/>
      </c>
      <c r="U6" s="115" t="str">
        <f>IF(U$2&gt;0,AVERAGEIFS(Data[Assesment],Data[Year],U$2,Data[Type],$B6),"")</f>
        <v/>
      </c>
      <c r="V6" s="115" t="str">
        <f>IF(V$2&gt;0,AVERAGEIFS(Data[Assesment],Data[Year],V$2,Data[Type],$B6),"")</f>
        <v/>
      </c>
      <c r="W6" s="115" t="str">
        <f>IF(W$2&gt;0,AVERAGEIFS(Data[Assesment],Data[Year],W$2,Data[Type],$B6),"")</f>
        <v/>
      </c>
      <c r="X6" s="115" t="str">
        <f>IF(X$2&gt;0,AVERAGEIFS(Data[Assesment],Data[Year],X$2,Data[Type],$B6),"")</f>
        <v/>
      </c>
      <c r="Y6" s="115" t="str">
        <f>IF(Y$2&gt;0,AVERAGEIFS(Data[Assesment],Data[Year],Y$2,Data[Type],$B6),"")</f>
        <v/>
      </c>
      <c r="Z6" s="115" t="str">
        <f>IF(Z$2&gt;0,AVERAGEIFS(Data[Assesment],Data[Year],Z$2,Data[Type],$B6),"")</f>
        <v/>
      </c>
      <c r="AA6" s="59"/>
    </row>
    <row r="7" spans="1:34" x14ac:dyDescent="0.35">
      <c r="A7" s="57"/>
      <c r="B7" s="89" t="s">
        <v>136</v>
      </c>
      <c r="C7" s="90"/>
      <c r="D7" s="116" t="e">
        <f>SUMPRODUCT(D3:D6,$C$3:$C$6)/4</f>
        <v>#DIV/0!</v>
      </c>
      <c r="E7" s="117" t="str">
        <f>IF(E$2&gt;0,SUMPRODUCT(E3:E6,$C$3:$C$6)/4,"")</f>
        <v/>
      </c>
      <c r="F7" s="117" t="str">
        <f t="shared" ref="F7:Z7" si="0">IF(F$2&gt;0,SUMPRODUCT(F3:F6,$C$3:$C$6)/4,"")</f>
        <v/>
      </c>
      <c r="G7" s="117" t="str">
        <f t="shared" si="0"/>
        <v/>
      </c>
      <c r="H7" s="117" t="str">
        <f t="shared" si="0"/>
        <v/>
      </c>
      <c r="I7" s="117" t="str">
        <f t="shared" si="0"/>
        <v/>
      </c>
      <c r="J7" s="117" t="str">
        <f t="shared" si="0"/>
        <v/>
      </c>
      <c r="K7" s="117" t="str">
        <f t="shared" si="0"/>
        <v/>
      </c>
      <c r="L7" s="117" t="str">
        <f t="shared" si="0"/>
        <v/>
      </c>
      <c r="M7" s="117" t="str">
        <f t="shared" si="0"/>
        <v/>
      </c>
      <c r="N7" s="117" t="str">
        <f t="shared" si="0"/>
        <v/>
      </c>
      <c r="O7" s="117" t="str">
        <f t="shared" si="0"/>
        <v/>
      </c>
      <c r="P7" s="117" t="str">
        <f t="shared" si="0"/>
        <v/>
      </c>
      <c r="Q7" s="117" t="str">
        <f t="shared" si="0"/>
        <v/>
      </c>
      <c r="R7" s="117" t="str">
        <f t="shared" si="0"/>
        <v/>
      </c>
      <c r="S7" s="117" t="str">
        <f t="shared" si="0"/>
        <v/>
      </c>
      <c r="T7" s="117" t="str">
        <f t="shared" si="0"/>
        <v/>
      </c>
      <c r="U7" s="117" t="str">
        <f t="shared" si="0"/>
        <v/>
      </c>
      <c r="V7" s="117" t="str">
        <f t="shared" si="0"/>
        <v/>
      </c>
      <c r="W7" s="117" t="str">
        <f t="shared" si="0"/>
        <v/>
      </c>
      <c r="X7" s="117" t="str">
        <f t="shared" si="0"/>
        <v/>
      </c>
      <c r="Y7" s="117" t="str">
        <f t="shared" si="0"/>
        <v/>
      </c>
      <c r="Z7" s="117" t="str">
        <f t="shared" si="0"/>
        <v/>
      </c>
      <c r="AA7" s="59"/>
    </row>
    <row r="8" spans="1:34" x14ac:dyDescent="0.35">
      <c r="A8" s="57"/>
      <c r="B8" s="50"/>
      <c r="C8" s="100"/>
      <c r="D8" s="115"/>
      <c r="E8" s="115"/>
      <c r="F8" s="115"/>
      <c r="G8" s="115"/>
      <c r="H8" s="115"/>
      <c r="I8" s="115"/>
      <c r="J8" s="115"/>
      <c r="K8" s="115"/>
      <c r="L8" s="115"/>
      <c r="M8" s="115"/>
      <c r="N8" s="115"/>
      <c r="O8" s="115"/>
      <c r="P8" s="115"/>
      <c r="Q8" s="115"/>
      <c r="R8" s="115"/>
      <c r="S8" s="115"/>
      <c r="T8" s="115"/>
      <c r="U8" s="115"/>
      <c r="V8" s="115"/>
      <c r="W8" s="115"/>
      <c r="X8" s="115"/>
      <c r="Y8" s="115"/>
      <c r="Z8" s="115"/>
      <c r="AA8" s="59"/>
    </row>
    <row r="9" spans="1:34" x14ac:dyDescent="0.35">
      <c r="A9" s="57"/>
      <c r="B9" s="50"/>
      <c r="C9" s="100"/>
      <c r="D9" s="115"/>
      <c r="E9" s="115"/>
      <c r="F9" s="115"/>
      <c r="G9" s="115"/>
      <c r="H9" s="115"/>
      <c r="I9" s="115"/>
      <c r="J9" s="115"/>
      <c r="K9" s="115"/>
      <c r="L9" s="115"/>
      <c r="M9" s="115"/>
      <c r="N9" s="115"/>
      <c r="O9" s="115"/>
      <c r="P9" s="115"/>
      <c r="Q9" s="115"/>
      <c r="R9" s="115"/>
      <c r="S9" s="115"/>
      <c r="T9" s="115"/>
      <c r="U9" s="115"/>
      <c r="V9" s="115"/>
      <c r="W9" s="115"/>
      <c r="X9" s="115"/>
      <c r="Y9" s="115"/>
      <c r="Z9" s="115"/>
      <c r="AA9" s="59"/>
    </row>
    <row r="10" spans="1:34" s="108" customFormat="1" ht="15.5" x14ac:dyDescent="0.35">
      <c r="A10" s="104"/>
      <c r="B10" s="105" t="s">
        <v>151</v>
      </c>
      <c r="C10" s="106" t="s">
        <v>145</v>
      </c>
      <c r="D10" s="118" cm="1">
        <f t="array" ref="D10">TRANSPOSE(_xlfn._xlws.SORT(_xlfn.UNIQUE(Data!$A$2:$A$2),,1))</f>
        <v>0</v>
      </c>
      <c r="E10" s="119"/>
      <c r="F10" s="119"/>
      <c r="G10" s="119"/>
      <c r="H10" s="119"/>
      <c r="I10" s="119"/>
      <c r="J10" s="119"/>
      <c r="K10" s="119"/>
      <c r="L10" s="119"/>
      <c r="M10" s="119"/>
      <c r="N10" s="119"/>
      <c r="O10" s="119"/>
      <c r="P10" s="119"/>
      <c r="Q10" s="119"/>
      <c r="R10" s="119"/>
      <c r="S10" s="119"/>
      <c r="T10" s="119"/>
      <c r="U10" s="119"/>
      <c r="V10" s="119"/>
      <c r="W10" s="119"/>
      <c r="X10" s="119"/>
      <c r="Y10" s="119"/>
      <c r="Z10" s="119"/>
      <c r="AA10" s="107"/>
    </row>
    <row r="11" spans="1:34" ht="15.5" x14ac:dyDescent="0.35">
      <c r="A11" s="57"/>
      <c r="B11" s="42" t="s">
        <v>137</v>
      </c>
      <c r="C11" s="80">
        <f>1/3</f>
        <v>0.33333333333333331</v>
      </c>
      <c r="D11" s="120" t="e">
        <f>AVERAGEIFS(Data[Assesment],Data[Year],D$10,Data[Type],"Reliability",Data[Criteria],1)</f>
        <v>#DIV/0!</v>
      </c>
      <c r="E11" s="115" t="str">
        <f>IF(E$10&gt;0,AVERAGEIFS(Data[Assesment],Data[Year],E$10,Data[Type],"Reliability",Data[Criteria],1),"")</f>
        <v/>
      </c>
      <c r="F11" s="115" t="str">
        <f>IF(F$10&gt;0,AVERAGEIFS(Data[Assesment],Data[Year],F$10,Data[Type],"Reliability",Data[Criteria],1),"")</f>
        <v/>
      </c>
      <c r="G11" s="115" t="str">
        <f>IF(G$10&gt;0,AVERAGEIFS(Data[Assesment],Data[Year],G$10,Data[Type],"Reliability",Data[Criteria],1),"")</f>
        <v/>
      </c>
      <c r="H11" s="115" t="str">
        <f>IF(H$10&gt;0,AVERAGEIFS(Data[Assesment],Data[Year],H$10,Data[Type],"Reliability",Data[Criteria],1),"")</f>
        <v/>
      </c>
      <c r="I11" s="115" t="str">
        <f>IF(I$10&gt;0,AVERAGEIFS(Data[Assesment],Data[Year],I$10,Data[Type],"Reliability",Data[Criteria],1),"")</f>
        <v/>
      </c>
      <c r="J11" s="115" t="str">
        <f>IF(J$10&gt;0,AVERAGEIFS(Data[Assesment],Data[Year],J$10,Data[Type],"Reliability",Data[Criteria],1),"")</f>
        <v/>
      </c>
      <c r="K11" s="115" t="str">
        <f>IF(K$10&gt;0,AVERAGEIFS(Data[Assesment],Data[Year],K$10,Data[Type],"Reliability",Data[Criteria],1),"")</f>
        <v/>
      </c>
      <c r="L11" s="115" t="str">
        <f>IF(L$10&gt;0,AVERAGEIFS(Data[Assesment],Data[Year],L$10,Data[Type],"Reliability",Data[Criteria],1),"")</f>
        <v/>
      </c>
      <c r="M11" s="115" t="str">
        <f>IF(M$10&gt;0,AVERAGEIFS(Data[Assesment],Data[Year],M$10,Data[Type],"Reliability",Data[Criteria],1),"")</f>
        <v/>
      </c>
      <c r="N11" s="115" t="str">
        <f>IF(N$10&gt;0,AVERAGEIFS(Data[Assesment],Data[Year],N$10,Data[Type],"Reliability",Data[Criteria],1),"")</f>
        <v/>
      </c>
      <c r="O11" s="115" t="str">
        <f>IF(O$10&gt;0,AVERAGEIFS(Data[Assesment],Data[Year],O$10,Data[Type],"Reliability",Data[Criteria],1),"")</f>
        <v/>
      </c>
      <c r="P11" s="115" t="str">
        <f>IF(P$10&gt;0,AVERAGEIFS(Data[Assesment],Data[Year],P$10,Data[Type],"Reliability",Data[Criteria],1),"")</f>
        <v/>
      </c>
      <c r="Q11" s="115" t="str">
        <f>IF(Q$10&gt;0,AVERAGEIFS(Data[Assesment],Data[Year],Q$10,Data[Type],"Reliability",Data[Criteria],1),"")</f>
        <v/>
      </c>
      <c r="R11" s="115" t="str">
        <f>IF(R$10&gt;0,AVERAGEIFS(Data[Assesment],Data[Year],R$10,Data[Type],"Reliability",Data[Criteria],1),"")</f>
        <v/>
      </c>
      <c r="S11" s="115" t="str">
        <f>IF(S$10&gt;0,AVERAGEIFS(Data[Assesment],Data[Year],S$10,Data[Type],"Reliability",Data[Criteria],1),"")</f>
        <v/>
      </c>
      <c r="T11" s="115" t="str">
        <f>IF(T$10&gt;0,AVERAGEIFS(Data[Assesment],Data[Year],T$10,Data[Type],"Reliability",Data[Criteria],1),"")</f>
        <v/>
      </c>
      <c r="U11" s="115" t="str">
        <f>IF(U$10&gt;0,AVERAGEIFS(Data[Assesment],Data[Year],U$10,Data[Type],"Reliability",Data[Criteria],1),"")</f>
        <v/>
      </c>
      <c r="V11" s="115" t="str">
        <f>IF(V$10&gt;0,AVERAGEIFS(Data[Assesment],Data[Year],V$10,Data[Type],"Reliability",Data[Criteria],1),"")</f>
        <v/>
      </c>
      <c r="W11" s="115" t="str">
        <f>IF(W$10&gt;0,AVERAGEIFS(Data[Assesment],Data[Year],W$10,Data[Type],"Reliability",Data[Criteria],1),"")</f>
        <v/>
      </c>
      <c r="X11" s="115" t="str">
        <f>IF(X$10&gt;0,AVERAGEIFS(Data[Assesment],Data[Year],X$10,Data[Type],"Reliability",Data[Criteria],1),"")</f>
        <v/>
      </c>
      <c r="Y11" s="115" t="str">
        <f>IF(Y$10&gt;0,AVERAGEIFS(Data[Assesment],Data[Year],Y$10,Data[Type],"Reliability",Data[Criteria],1),"")</f>
        <v/>
      </c>
      <c r="Z11" s="115" t="str">
        <f>IF(Z$10&gt;0,AVERAGEIFS(Data[Assesment],Data[Year],Z$10,Data[Type],"Reliability",Data[Criteria],1),"")</f>
        <v/>
      </c>
      <c r="AA11" s="59"/>
      <c r="AF11" s="50"/>
      <c r="AG11" s="97" cm="1">
        <f t="array" ref="AG11">TRANSPOSE(_xlfn._xlws.SORT(_xlfn.UNIQUE(Data!$A$2:$A$2),,1))</f>
        <v>0</v>
      </c>
      <c r="AH11" s="50"/>
    </row>
    <row r="12" spans="1:34" x14ac:dyDescent="0.35">
      <c r="A12" s="57"/>
      <c r="B12" s="42" t="s">
        <v>138</v>
      </c>
      <c r="C12" s="80">
        <f>1/3</f>
        <v>0.33333333333333331</v>
      </c>
      <c r="D12" s="120" t="e">
        <f>AVERAGEIFS(Data[Assesment],Data[Year],D$10,Data[Type],"Reliability",Data[Criteria],2)</f>
        <v>#DIV/0!</v>
      </c>
      <c r="E12" s="115" t="str">
        <f>IF(E$10&gt;0,AVERAGEIFS(Data[Assesment],Data[Year],E$10,Data[Type],"Reliability",Data[Criteria],2),"")</f>
        <v/>
      </c>
      <c r="F12" s="115" t="str">
        <f>IF(F$10&gt;0,AVERAGEIFS(Data[Assesment],Data[Year],F$10,Data[Type],"Reliability",Data[Criteria],2),"")</f>
        <v/>
      </c>
      <c r="G12" s="115" t="str">
        <f>IF(G$10&gt;0,AVERAGEIFS(Data[Assesment],Data[Year],G$10,Data[Type],"Reliability",Data[Criteria],2),"")</f>
        <v/>
      </c>
      <c r="H12" s="115" t="str">
        <f>IF(H$10&gt;0,AVERAGEIFS(Data[Assesment],Data[Year],H$10,Data[Type],"Reliability",Data[Criteria],2),"")</f>
        <v/>
      </c>
      <c r="I12" s="115" t="str">
        <f>IF(I$10&gt;0,AVERAGEIFS(Data[Assesment],Data[Year],I$10,Data[Type],"Reliability",Data[Criteria],2),"")</f>
        <v/>
      </c>
      <c r="J12" s="115" t="str">
        <f>IF(J$10&gt;0,AVERAGEIFS(Data[Assesment],Data[Year],J$10,Data[Type],"Reliability",Data[Criteria],2),"")</f>
        <v/>
      </c>
      <c r="K12" s="115" t="str">
        <f>IF(K$10&gt;0,AVERAGEIFS(Data[Assesment],Data[Year],K$10,Data[Type],"Reliability",Data[Criteria],2),"")</f>
        <v/>
      </c>
      <c r="L12" s="115" t="str">
        <f>IF(L$10&gt;0,AVERAGEIFS(Data[Assesment],Data[Year],L$10,Data[Type],"Reliability",Data[Criteria],2),"")</f>
        <v/>
      </c>
      <c r="M12" s="115" t="str">
        <f>IF(M$10&gt;0,AVERAGEIFS(Data[Assesment],Data[Year],M$10,Data[Type],"Reliability",Data[Criteria],2),"")</f>
        <v/>
      </c>
      <c r="N12" s="115" t="str">
        <f>IF(N$10&gt;0,AVERAGEIFS(Data[Assesment],Data[Year],N$10,Data[Type],"Reliability",Data[Criteria],2),"")</f>
        <v/>
      </c>
      <c r="O12" s="115" t="str">
        <f>IF(O$10&gt;0,AVERAGEIFS(Data[Assesment],Data[Year],O$10,Data[Type],"Reliability",Data[Criteria],2),"")</f>
        <v/>
      </c>
      <c r="P12" s="115" t="str">
        <f>IF(P$10&gt;0,AVERAGEIFS(Data[Assesment],Data[Year],P$10,Data[Type],"Reliability",Data[Criteria],2),"")</f>
        <v/>
      </c>
      <c r="Q12" s="115" t="str">
        <f>IF(Q$10&gt;0,AVERAGEIFS(Data[Assesment],Data[Year],Q$10,Data[Type],"Reliability",Data[Criteria],2),"")</f>
        <v/>
      </c>
      <c r="R12" s="115" t="str">
        <f>IF(R$10&gt;0,AVERAGEIFS(Data[Assesment],Data[Year],R$10,Data[Type],"Reliability",Data[Criteria],2),"")</f>
        <v/>
      </c>
      <c r="S12" s="115" t="str">
        <f>IF(S$10&gt;0,AVERAGEIFS(Data[Assesment],Data[Year],S$10,Data[Type],"Reliability",Data[Criteria],2),"")</f>
        <v/>
      </c>
      <c r="T12" s="115" t="str">
        <f>IF(T$10&gt;0,AVERAGEIFS(Data[Assesment],Data[Year],T$10,Data[Type],"Reliability",Data[Criteria],2),"")</f>
        <v/>
      </c>
      <c r="U12" s="115" t="str">
        <f>IF(U$10&gt;0,AVERAGEIFS(Data[Assesment],Data[Year],U$10,Data[Type],"Reliability",Data[Criteria],2),"")</f>
        <v/>
      </c>
      <c r="V12" s="115" t="str">
        <f>IF(V$10&gt;0,AVERAGEIFS(Data[Assesment],Data[Year],V$10,Data[Type],"Reliability",Data[Criteria],2),"")</f>
        <v/>
      </c>
      <c r="W12" s="115" t="str">
        <f>IF(W$10&gt;0,AVERAGEIFS(Data[Assesment],Data[Year],W$10,Data[Type],"Reliability",Data[Criteria],2),"")</f>
        <v/>
      </c>
      <c r="X12" s="115" t="str">
        <f>IF(X$10&gt;0,AVERAGEIFS(Data[Assesment],Data[Year],X$10,Data[Type],"Reliability",Data[Criteria],2),"")</f>
        <v/>
      </c>
      <c r="Y12" s="115" t="str">
        <f>IF(Y$10&gt;0,AVERAGEIFS(Data[Assesment],Data[Year],Y$10,Data[Type],"Reliability",Data[Criteria],2),"")</f>
        <v/>
      </c>
      <c r="Z12" s="115" t="str">
        <f>IF(Z$10&gt;0,AVERAGEIFS(Data[Assesment],Data[Year],Z$10,Data[Type],"Reliability",Data[Criteria],2),"")</f>
        <v/>
      </c>
      <c r="AA12" s="59"/>
    </row>
    <row r="13" spans="1:34" x14ac:dyDescent="0.35">
      <c r="A13" s="57"/>
      <c r="B13" s="42" t="s">
        <v>139</v>
      </c>
      <c r="C13" s="80">
        <f>1/3</f>
        <v>0.33333333333333331</v>
      </c>
      <c r="D13" s="120" t="e">
        <f>AVERAGEIFS(Data[Assesment],Data[Year],D$10,Data[Type],"Reliability",Data[Criteria],3)</f>
        <v>#DIV/0!</v>
      </c>
      <c r="E13" s="115" t="str">
        <f>IF(E$10&gt;0,AVERAGEIFS(Data[Assesment],Data[Year],E$10,Data[Type],"Reliability",Data[Criteria],3),"")</f>
        <v/>
      </c>
      <c r="F13" s="115" t="str">
        <f>IF(F$10&gt;0,AVERAGEIFS(Data[Assesment],Data[Year],F$10,Data[Type],"Reliability",Data[Criteria],3),"")</f>
        <v/>
      </c>
      <c r="G13" s="115" t="str">
        <f>IF(G$10&gt;0,AVERAGEIFS(Data[Assesment],Data[Year],G$10,Data[Type],"Reliability",Data[Criteria],3),"")</f>
        <v/>
      </c>
      <c r="H13" s="115" t="str">
        <f>IF(H$10&gt;0,AVERAGEIFS(Data[Assesment],Data[Year],H$10,Data[Type],"Reliability",Data[Criteria],3),"")</f>
        <v/>
      </c>
      <c r="I13" s="115" t="str">
        <f>IF(I$10&gt;0,AVERAGEIFS(Data[Assesment],Data[Year],I$10,Data[Type],"Reliability",Data[Criteria],3),"")</f>
        <v/>
      </c>
      <c r="J13" s="115" t="str">
        <f>IF(J$10&gt;0,AVERAGEIFS(Data[Assesment],Data[Year],J$10,Data[Type],"Reliability",Data[Criteria],3),"")</f>
        <v/>
      </c>
      <c r="K13" s="115" t="str">
        <f>IF(K$10&gt;0,AVERAGEIFS(Data[Assesment],Data[Year],K$10,Data[Type],"Reliability",Data[Criteria],3),"")</f>
        <v/>
      </c>
      <c r="L13" s="115" t="str">
        <f>IF(L$10&gt;0,AVERAGEIFS(Data[Assesment],Data[Year],L$10,Data[Type],"Reliability",Data[Criteria],3),"")</f>
        <v/>
      </c>
      <c r="M13" s="115" t="str">
        <f>IF(M$10&gt;0,AVERAGEIFS(Data[Assesment],Data[Year],M$10,Data[Type],"Reliability",Data[Criteria],3),"")</f>
        <v/>
      </c>
      <c r="N13" s="115" t="str">
        <f>IF(N$10&gt;0,AVERAGEIFS(Data[Assesment],Data[Year],N$10,Data[Type],"Reliability",Data[Criteria],3),"")</f>
        <v/>
      </c>
      <c r="O13" s="115" t="str">
        <f>IF(O$10&gt;0,AVERAGEIFS(Data[Assesment],Data[Year],O$10,Data[Type],"Reliability",Data[Criteria],3),"")</f>
        <v/>
      </c>
      <c r="P13" s="115" t="str">
        <f>IF(P$10&gt;0,AVERAGEIFS(Data[Assesment],Data[Year],P$10,Data[Type],"Reliability",Data[Criteria],3),"")</f>
        <v/>
      </c>
      <c r="Q13" s="115" t="str">
        <f>IF(Q$10&gt;0,AVERAGEIFS(Data[Assesment],Data[Year],Q$10,Data[Type],"Reliability",Data[Criteria],3),"")</f>
        <v/>
      </c>
      <c r="R13" s="115" t="str">
        <f>IF(R$10&gt;0,AVERAGEIFS(Data[Assesment],Data[Year],R$10,Data[Type],"Reliability",Data[Criteria],3),"")</f>
        <v/>
      </c>
      <c r="S13" s="115" t="str">
        <f>IF(S$10&gt;0,AVERAGEIFS(Data[Assesment],Data[Year],S$10,Data[Type],"Reliability",Data[Criteria],3),"")</f>
        <v/>
      </c>
      <c r="T13" s="115" t="str">
        <f>IF(T$10&gt;0,AVERAGEIFS(Data[Assesment],Data[Year],T$10,Data[Type],"Reliability",Data[Criteria],3),"")</f>
        <v/>
      </c>
      <c r="U13" s="115" t="str">
        <f>IF(U$10&gt;0,AVERAGEIFS(Data[Assesment],Data[Year],U$10,Data[Type],"Reliability",Data[Criteria],3),"")</f>
        <v/>
      </c>
      <c r="V13" s="115" t="str">
        <f>IF(V$10&gt;0,AVERAGEIFS(Data[Assesment],Data[Year],V$10,Data[Type],"Reliability",Data[Criteria],3),"")</f>
        <v/>
      </c>
      <c r="W13" s="115" t="str">
        <f>IF(W$10&gt;0,AVERAGEIFS(Data[Assesment],Data[Year],W$10,Data[Type],"Reliability",Data[Criteria],3),"")</f>
        <v/>
      </c>
      <c r="X13" s="115" t="str">
        <f>IF(X$10&gt;0,AVERAGEIFS(Data[Assesment],Data[Year],X$10,Data[Type],"Reliability",Data[Criteria],3),"")</f>
        <v/>
      </c>
      <c r="Y13" s="115" t="str">
        <f>IF(Y$10&gt;0,AVERAGEIFS(Data[Assesment],Data[Year],Y$10,Data[Type],"Reliability",Data[Criteria],3),"")</f>
        <v/>
      </c>
      <c r="Z13" s="115" t="str">
        <f>IF(Z$10&gt;0,AVERAGEIFS(Data[Assesment],Data[Year],Z$10,Data[Type],"Reliability",Data[Criteria],3),"")</f>
        <v/>
      </c>
      <c r="AA13" s="59"/>
    </row>
    <row r="14" spans="1:34" x14ac:dyDescent="0.35">
      <c r="A14" s="57"/>
      <c r="B14" s="91" t="s">
        <v>140</v>
      </c>
      <c r="C14" s="92"/>
      <c r="D14" s="121" t="e">
        <f>SUMPRODUCT(D11:D13,$C$11:$C$13)/3</f>
        <v>#DIV/0!</v>
      </c>
      <c r="E14" s="117" t="str">
        <f>IF(E$10&gt;0,SUMPRODUCT(E11:E13,$C$11:$C$13)/3,"")</f>
        <v/>
      </c>
      <c r="F14" s="117" t="str">
        <f t="shared" ref="F14:Z14" si="1">IF(F$10&gt;0,SUMPRODUCT(F11:F13,$C$11:$C$13)/3,"")</f>
        <v/>
      </c>
      <c r="G14" s="117" t="str">
        <f t="shared" si="1"/>
        <v/>
      </c>
      <c r="H14" s="117" t="str">
        <f t="shared" si="1"/>
        <v/>
      </c>
      <c r="I14" s="117" t="str">
        <f t="shared" si="1"/>
        <v/>
      </c>
      <c r="J14" s="117" t="str">
        <f t="shared" si="1"/>
        <v/>
      </c>
      <c r="K14" s="117" t="str">
        <f t="shared" si="1"/>
        <v/>
      </c>
      <c r="L14" s="117" t="str">
        <f t="shared" si="1"/>
        <v/>
      </c>
      <c r="M14" s="117" t="str">
        <f t="shared" si="1"/>
        <v/>
      </c>
      <c r="N14" s="117" t="str">
        <f t="shared" si="1"/>
        <v/>
      </c>
      <c r="O14" s="117" t="str">
        <f t="shared" si="1"/>
        <v/>
      </c>
      <c r="P14" s="117" t="str">
        <f t="shared" si="1"/>
        <v/>
      </c>
      <c r="Q14" s="117" t="str">
        <f t="shared" si="1"/>
        <v/>
      </c>
      <c r="R14" s="117" t="str">
        <f t="shared" si="1"/>
        <v/>
      </c>
      <c r="S14" s="117" t="str">
        <f t="shared" si="1"/>
        <v/>
      </c>
      <c r="T14" s="117" t="str">
        <f t="shared" si="1"/>
        <v/>
      </c>
      <c r="U14" s="117" t="str">
        <f t="shared" si="1"/>
        <v/>
      </c>
      <c r="V14" s="117" t="str">
        <f t="shared" si="1"/>
        <v/>
      </c>
      <c r="W14" s="117" t="str">
        <f t="shared" si="1"/>
        <v/>
      </c>
      <c r="X14" s="117" t="str">
        <f t="shared" si="1"/>
        <v/>
      </c>
      <c r="Y14" s="117" t="str">
        <f t="shared" si="1"/>
        <v/>
      </c>
      <c r="Z14" s="117" t="str">
        <f t="shared" si="1"/>
        <v/>
      </c>
      <c r="AA14" s="59"/>
    </row>
    <row r="15" spans="1:34" x14ac:dyDescent="0.35">
      <c r="A15" s="57"/>
      <c r="B15" s="50"/>
      <c r="C15" s="100"/>
      <c r="D15" s="115"/>
      <c r="E15" s="115"/>
      <c r="F15" s="115"/>
      <c r="G15" s="115"/>
      <c r="H15" s="115"/>
      <c r="I15" s="115"/>
      <c r="J15" s="115"/>
      <c r="K15" s="115"/>
      <c r="L15" s="115"/>
      <c r="M15" s="115"/>
      <c r="N15" s="115"/>
      <c r="O15" s="115"/>
      <c r="P15" s="115"/>
      <c r="Q15" s="115"/>
      <c r="R15" s="115"/>
      <c r="S15" s="115"/>
      <c r="T15" s="115"/>
      <c r="U15" s="115"/>
      <c r="V15" s="115"/>
      <c r="W15" s="115"/>
      <c r="X15" s="115"/>
      <c r="Y15" s="115"/>
      <c r="Z15" s="115"/>
      <c r="AA15" s="59"/>
    </row>
    <row r="16" spans="1:34" x14ac:dyDescent="0.35">
      <c r="A16" s="57"/>
      <c r="B16" s="50"/>
      <c r="C16" s="100"/>
      <c r="D16" s="115"/>
      <c r="E16" s="115"/>
      <c r="F16" s="115"/>
      <c r="G16" s="115"/>
      <c r="H16" s="115"/>
      <c r="I16" s="115"/>
      <c r="J16" s="115"/>
      <c r="K16" s="115"/>
      <c r="L16" s="115"/>
      <c r="M16" s="115"/>
      <c r="N16" s="115"/>
      <c r="O16" s="115"/>
      <c r="P16" s="115"/>
      <c r="Q16" s="115"/>
      <c r="R16" s="115"/>
      <c r="S16" s="115"/>
      <c r="T16" s="115"/>
      <c r="U16" s="115"/>
      <c r="V16" s="115"/>
      <c r="W16" s="115"/>
      <c r="X16" s="115"/>
      <c r="Y16" s="115"/>
      <c r="Z16" s="115"/>
      <c r="AA16" s="59"/>
    </row>
    <row r="17" spans="1:29" s="108" customFormat="1" ht="15.5" x14ac:dyDescent="0.35">
      <c r="A17" s="104"/>
      <c r="B17" s="109" t="s">
        <v>153</v>
      </c>
      <c r="C17" s="110" t="s">
        <v>145</v>
      </c>
      <c r="D17" s="122" cm="1">
        <f t="array" ref="D17">TRANSPOSE(_xlfn._xlws.SORT(_xlfn.UNIQUE(Data!$A$2:$A$2),,1))</f>
        <v>0</v>
      </c>
      <c r="E17" s="119"/>
      <c r="F17" s="119"/>
      <c r="G17" s="119"/>
      <c r="H17" s="119"/>
      <c r="I17" s="119"/>
      <c r="J17" s="119"/>
      <c r="K17" s="119"/>
      <c r="L17" s="119"/>
      <c r="M17" s="119"/>
      <c r="N17" s="119"/>
      <c r="O17" s="119"/>
      <c r="P17" s="119"/>
      <c r="Q17" s="119"/>
      <c r="R17" s="119"/>
      <c r="S17" s="119"/>
      <c r="T17" s="119"/>
      <c r="U17" s="119"/>
      <c r="V17" s="119"/>
      <c r="W17" s="119"/>
      <c r="X17" s="119"/>
      <c r="Y17" s="119"/>
      <c r="Z17" s="119"/>
      <c r="AA17" s="107"/>
    </row>
    <row r="18" spans="1:29" x14ac:dyDescent="0.35">
      <c r="A18" s="57"/>
      <c r="B18" s="43" t="s">
        <v>141</v>
      </c>
      <c r="C18" s="81">
        <v>0.33333333333333331</v>
      </c>
      <c r="D18" s="123" t="e">
        <f>AVERAGEIFS(Data[Assesment],Data[Year],D$17,Data[Type],"Impact",Data[Criteria],1)</f>
        <v>#DIV/0!</v>
      </c>
      <c r="E18" s="115" t="str">
        <f>IF(E$17&gt;0,AVERAGEIFS(Data[Assesment],Data[Year],E$10,Data[Type],"Impact",Data[Criteria],1),"")</f>
        <v/>
      </c>
      <c r="F18" s="115" t="str">
        <f>IF(F$17&gt;0,AVERAGEIFS(Data[Assesment],Data[Year],F$10,Data[Type],"Impact",Data[Criteria],1),"")</f>
        <v/>
      </c>
      <c r="G18" s="115" t="str">
        <f>IF(G$17&gt;0,AVERAGEIFS(Data[Assesment],Data[Year],G$10,Data[Type],"Impact",Data[Criteria],1),"")</f>
        <v/>
      </c>
      <c r="H18" s="115" t="str">
        <f>IF(H$17&gt;0,AVERAGEIFS(Data[Assesment],Data[Year],H$10,Data[Type],"Impact",Data[Criteria],1),"")</f>
        <v/>
      </c>
      <c r="I18" s="115" t="str">
        <f>IF(I$17&gt;0,AVERAGEIFS(Data[Assesment],Data[Year],I$10,Data[Type],"Impact",Data[Criteria],1),"")</f>
        <v/>
      </c>
      <c r="J18" s="115" t="str">
        <f>IF(J$17&gt;0,AVERAGEIFS(Data[Assesment],Data[Year],J$10,Data[Type],"Impact",Data[Criteria],1),"")</f>
        <v/>
      </c>
      <c r="K18" s="115" t="str">
        <f>IF(K$17&gt;0,AVERAGEIFS(Data[Assesment],Data[Year],K$10,Data[Type],"Impact",Data[Criteria],1),"")</f>
        <v/>
      </c>
      <c r="L18" s="115" t="str">
        <f>IF(L$17&gt;0,AVERAGEIFS(Data[Assesment],Data[Year],L$10,Data[Type],"Impact",Data[Criteria],1),"")</f>
        <v/>
      </c>
      <c r="M18" s="115" t="str">
        <f>IF(M$17&gt;0,AVERAGEIFS(Data[Assesment],Data[Year],M$10,Data[Type],"Impact",Data[Criteria],1),"")</f>
        <v/>
      </c>
      <c r="N18" s="115" t="str">
        <f>IF(N$17&gt;0,AVERAGEIFS(Data[Assesment],Data[Year],N$10,Data[Type],"Impact",Data[Criteria],1),"")</f>
        <v/>
      </c>
      <c r="O18" s="115" t="str">
        <f>IF(O$17&gt;0,AVERAGEIFS(Data[Assesment],Data[Year],O$10,Data[Type],"Impact",Data[Criteria],1),"")</f>
        <v/>
      </c>
      <c r="P18" s="115" t="str">
        <f>IF(P$17&gt;0,AVERAGEIFS(Data[Assesment],Data[Year],P$10,Data[Type],"Impact",Data[Criteria],1),"")</f>
        <v/>
      </c>
      <c r="Q18" s="115" t="str">
        <f>IF(Q$17&gt;0,AVERAGEIFS(Data[Assesment],Data[Year],Q$10,Data[Type],"Impact",Data[Criteria],1),"")</f>
        <v/>
      </c>
      <c r="R18" s="115" t="str">
        <f>IF(R$17&gt;0,AVERAGEIFS(Data[Assesment],Data[Year],R$10,Data[Type],"Impact",Data[Criteria],1),"")</f>
        <v/>
      </c>
      <c r="S18" s="115" t="str">
        <f>IF(S$17&gt;0,AVERAGEIFS(Data[Assesment],Data[Year],S$10,Data[Type],"Impact",Data[Criteria],1),"")</f>
        <v/>
      </c>
      <c r="T18" s="115" t="str">
        <f>IF(T$17&gt;0,AVERAGEIFS(Data[Assesment],Data[Year],T$10,Data[Type],"Impact",Data[Criteria],1),"")</f>
        <v/>
      </c>
      <c r="U18" s="115" t="str">
        <f>IF(U$17&gt;0,AVERAGEIFS(Data[Assesment],Data[Year],U$10,Data[Type],"Impact",Data[Criteria],1),"")</f>
        <v/>
      </c>
      <c r="V18" s="115" t="str">
        <f>IF(V$17&gt;0,AVERAGEIFS(Data[Assesment],Data[Year],V$10,Data[Type],"Impact",Data[Criteria],1),"")</f>
        <v/>
      </c>
      <c r="W18" s="115" t="str">
        <f>IF(W$17&gt;0,AVERAGEIFS(Data[Assesment],Data[Year],W$10,Data[Type],"Impact",Data[Criteria],1),"")</f>
        <v/>
      </c>
      <c r="X18" s="115" t="str">
        <f>IF(X$17&gt;0,AVERAGEIFS(Data[Assesment],Data[Year],X$10,Data[Type],"Impact",Data[Criteria],1),"")</f>
        <v/>
      </c>
      <c r="Y18" s="115" t="str">
        <f>IF(Y$17&gt;0,AVERAGEIFS(Data[Assesment],Data[Year],Y$10,Data[Type],"Impact",Data[Criteria],1),"")</f>
        <v/>
      </c>
      <c r="Z18" s="115" t="str">
        <f>IF(Z$17&gt;0,AVERAGEIFS(Data[Assesment],Data[Year],Z$10,Data[Type],"Impact",Data[Criteria],1),"")</f>
        <v/>
      </c>
      <c r="AA18" s="59"/>
    </row>
    <row r="19" spans="1:29" x14ac:dyDescent="0.35">
      <c r="A19" s="57"/>
      <c r="B19" s="43" t="s">
        <v>142</v>
      </c>
      <c r="C19" s="81">
        <v>0.33333333333333331</v>
      </c>
      <c r="D19" s="123" t="e">
        <f>AVERAGEIFS(Data[Assesment],Data[Year],D$17,Data[Type],"Impact",Data[Criteria],2)</f>
        <v>#DIV/0!</v>
      </c>
      <c r="E19" s="115" t="str">
        <f>IF(E$10&gt;0,AVERAGEIFS(Data[Assesment],Data[Year],E$10,Data[Type],"Impact",Data[Criteria],2),"")</f>
        <v/>
      </c>
      <c r="F19" s="115" t="str">
        <f>IF(F$10&gt;0,AVERAGEIFS(Data[Assesment],Data[Year],F$10,Data[Type],"Impact",Data[Criteria],2),"")</f>
        <v/>
      </c>
      <c r="G19" s="115" t="str">
        <f>IF(G$10&gt;0,AVERAGEIFS(Data[Assesment],Data[Year],G$10,Data[Type],"Impact",Data[Criteria],2),"")</f>
        <v/>
      </c>
      <c r="H19" s="115" t="str">
        <f>IF(H$10&gt;0,AVERAGEIFS(Data[Assesment],Data[Year],H$10,Data[Type],"Impact",Data[Criteria],2),"")</f>
        <v/>
      </c>
      <c r="I19" s="115" t="str">
        <f>IF(I$10&gt;0,AVERAGEIFS(Data[Assesment],Data[Year],I$10,Data[Type],"Impact",Data[Criteria],2),"")</f>
        <v/>
      </c>
      <c r="J19" s="115" t="str">
        <f>IF(J$10&gt;0,AVERAGEIFS(Data[Assesment],Data[Year],J$10,Data[Type],"Impact",Data[Criteria],2),"")</f>
        <v/>
      </c>
      <c r="K19" s="115" t="str">
        <f>IF(K$10&gt;0,AVERAGEIFS(Data[Assesment],Data[Year],K$10,Data[Type],"Impact",Data[Criteria],2),"")</f>
        <v/>
      </c>
      <c r="L19" s="115" t="str">
        <f>IF(L$10&gt;0,AVERAGEIFS(Data[Assesment],Data[Year],L$10,Data[Type],"Impact",Data[Criteria],2),"")</f>
        <v/>
      </c>
      <c r="M19" s="115" t="str">
        <f>IF(M$10&gt;0,AVERAGEIFS(Data[Assesment],Data[Year],M$10,Data[Type],"Impact",Data[Criteria],2),"")</f>
        <v/>
      </c>
      <c r="N19" s="115" t="str">
        <f>IF(N$10&gt;0,AVERAGEIFS(Data[Assesment],Data[Year],N$10,Data[Type],"Impact",Data[Criteria],2),"")</f>
        <v/>
      </c>
      <c r="O19" s="115" t="str">
        <f>IF(O$10&gt;0,AVERAGEIFS(Data[Assesment],Data[Year],O$10,Data[Type],"Impact",Data[Criteria],2),"")</f>
        <v/>
      </c>
      <c r="P19" s="115" t="str">
        <f>IF(P$10&gt;0,AVERAGEIFS(Data[Assesment],Data[Year],P$10,Data[Type],"Impact",Data[Criteria],2),"")</f>
        <v/>
      </c>
      <c r="Q19" s="115" t="str">
        <f>IF(Q$10&gt;0,AVERAGEIFS(Data[Assesment],Data[Year],Q$10,Data[Type],"Impact",Data[Criteria],2),"")</f>
        <v/>
      </c>
      <c r="R19" s="115" t="str">
        <f>IF(R$10&gt;0,AVERAGEIFS(Data[Assesment],Data[Year],R$10,Data[Type],"Impact",Data[Criteria],2),"")</f>
        <v/>
      </c>
      <c r="S19" s="115" t="str">
        <f>IF(S$10&gt;0,AVERAGEIFS(Data[Assesment],Data[Year],S$10,Data[Type],"Impact",Data[Criteria],2),"")</f>
        <v/>
      </c>
      <c r="T19" s="115" t="str">
        <f>IF(T$10&gt;0,AVERAGEIFS(Data[Assesment],Data[Year],T$10,Data[Type],"Impact",Data[Criteria],2),"")</f>
        <v/>
      </c>
      <c r="U19" s="115" t="str">
        <f>IF(U$10&gt;0,AVERAGEIFS(Data[Assesment],Data[Year],U$10,Data[Type],"Impact",Data[Criteria],2),"")</f>
        <v/>
      </c>
      <c r="V19" s="115" t="str">
        <f>IF(V$10&gt;0,AVERAGEIFS(Data[Assesment],Data[Year],V$10,Data[Type],"Impact",Data[Criteria],2),"")</f>
        <v/>
      </c>
      <c r="W19" s="115" t="str">
        <f>IF(W$10&gt;0,AVERAGEIFS(Data[Assesment],Data[Year],W$10,Data[Type],"Impact",Data[Criteria],2),"")</f>
        <v/>
      </c>
      <c r="X19" s="115" t="str">
        <f>IF(X$10&gt;0,AVERAGEIFS(Data[Assesment],Data[Year],X$10,Data[Type],"Impact",Data[Criteria],2),"")</f>
        <v/>
      </c>
      <c r="Y19" s="115" t="str">
        <f>IF(Y$10&gt;0,AVERAGEIFS(Data[Assesment],Data[Year],Y$10,Data[Type],"Impact",Data[Criteria],2),"")</f>
        <v/>
      </c>
      <c r="Z19" s="115" t="str">
        <f>IF(Z$10&gt;0,AVERAGEIFS(Data[Assesment],Data[Year],Z$10,Data[Type],"Impact",Data[Criteria],2),"")</f>
        <v/>
      </c>
      <c r="AA19" s="59"/>
    </row>
    <row r="20" spans="1:29" x14ac:dyDescent="0.35">
      <c r="A20" s="57"/>
      <c r="B20" s="43" t="s">
        <v>143</v>
      </c>
      <c r="C20" s="81">
        <v>0.33333333333333331</v>
      </c>
      <c r="D20" s="123" t="e">
        <f>AVERAGEIFS(Data[Assesment],Data[Year],D$17,Data[Type],"Impact",Data[Criteria],3)</f>
        <v>#DIV/0!</v>
      </c>
      <c r="E20" s="115" t="str">
        <f>IF(E$10&gt;0,AVERAGEIFS(Data[Assesment],Data[Year],E$10,Data[Type],"Impact",Data[Criteria],3),"")</f>
        <v/>
      </c>
      <c r="F20" s="115" t="str">
        <f>IF(F$10&gt;0,AVERAGEIFS(Data[Assesment],Data[Year],F$10,Data[Type],"Impact",Data[Criteria],3),"")</f>
        <v/>
      </c>
      <c r="G20" s="115" t="str">
        <f>IF(G$10&gt;0,AVERAGEIFS(Data[Assesment],Data[Year],G$10,Data[Type],"Impact",Data[Criteria],3),"")</f>
        <v/>
      </c>
      <c r="H20" s="115" t="str">
        <f>IF(H$10&gt;0,AVERAGEIFS(Data[Assesment],Data[Year],H$10,Data[Type],"Impact",Data[Criteria],3),"")</f>
        <v/>
      </c>
      <c r="I20" s="115" t="str">
        <f>IF(I$10&gt;0,AVERAGEIFS(Data[Assesment],Data[Year],I$10,Data[Type],"Impact",Data[Criteria],3),"")</f>
        <v/>
      </c>
      <c r="J20" s="115" t="str">
        <f>IF(J$10&gt;0,AVERAGEIFS(Data[Assesment],Data[Year],J$10,Data[Type],"Impact",Data[Criteria],3),"")</f>
        <v/>
      </c>
      <c r="K20" s="115" t="str">
        <f>IF(K$10&gt;0,AVERAGEIFS(Data[Assesment],Data[Year],K$10,Data[Type],"Impact",Data[Criteria],3),"")</f>
        <v/>
      </c>
      <c r="L20" s="115" t="str">
        <f>IF(L$10&gt;0,AVERAGEIFS(Data[Assesment],Data[Year],L$10,Data[Type],"Impact",Data[Criteria],3),"")</f>
        <v/>
      </c>
      <c r="M20" s="115" t="str">
        <f>IF(M$10&gt;0,AVERAGEIFS(Data[Assesment],Data[Year],M$10,Data[Type],"Impact",Data[Criteria],3),"")</f>
        <v/>
      </c>
      <c r="N20" s="115" t="str">
        <f>IF(N$10&gt;0,AVERAGEIFS(Data[Assesment],Data[Year],N$10,Data[Type],"Impact",Data[Criteria],3),"")</f>
        <v/>
      </c>
      <c r="O20" s="115" t="str">
        <f>IF(O$10&gt;0,AVERAGEIFS(Data[Assesment],Data[Year],O$10,Data[Type],"Impact",Data[Criteria],3),"")</f>
        <v/>
      </c>
      <c r="P20" s="115" t="str">
        <f>IF(P$10&gt;0,AVERAGEIFS(Data[Assesment],Data[Year],P$10,Data[Type],"Impact",Data[Criteria],3),"")</f>
        <v/>
      </c>
      <c r="Q20" s="115" t="str">
        <f>IF(Q$10&gt;0,AVERAGEIFS(Data[Assesment],Data[Year],Q$10,Data[Type],"Impact",Data[Criteria],3),"")</f>
        <v/>
      </c>
      <c r="R20" s="115" t="str">
        <f>IF(R$10&gt;0,AVERAGEIFS(Data[Assesment],Data[Year],R$10,Data[Type],"Impact",Data[Criteria],3),"")</f>
        <v/>
      </c>
      <c r="S20" s="115" t="str">
        <f>IF(S$10&gt;0,AVERAGEIFS(Data[Assesment],Data[Year],S$10,Data[Type],"Impact",Data[Criteria],3),"")</f>
        <v/>
      </c>
      <c r="T20" s="115" t="str">
        <f>IF(T$10&gt;0,AVERAGEIFS(Data[Assesment],Data[Year],T$10,Data[Type],"Impact",Data[Criteria],3),"")</f>
        <v/>
      </c>
      <c r="U20" s="115" t="str">
        <f>IF(U$10&gt;0,AVERAGEIFS(Data[Assesment],Data[Year],U$10,Data[Type],"Impact",Data[Criteria],3),"")</f>
        <v/>
      </c>
      <c r="V20" s="115" t="str">
        <f>IF(V$10&gt;0,AVERAGEIFS(Data[Assesment],Data[Year],V$10,Data[Type],"Impact",Data[Criteria],3),"")</f>
        <v/>
      </c>
      <c r="W20" s="115" t="str">
        <f>IF(W$10&gt;0,AVERAGEIFS(Data[Assesment],Data[Year],W$10,Data[Type],"Impact",Data[Criteria],3),"")</f>
        <v/>
      </c>
      <c r="X20" s="115" t="str">
        <f>IF(X$10&gt;0,AVERAGEIFS(Data[Assesment],Data[Year],X$10,Data[Type],"Impact",Data[Criteria],3),"")</f>
        <v/>
      </c>
      <c r="Y20" s="115" t="str">
        <f>IF(Y$10&gt;0,AVERAGEIFS(Data[Assesment],Data[Year],Y$10,Data[Type],"Impact",Data[Criteria],3),"")</f>
        <v/>
      </c>
      <c r="Z20" s="115" t="str">
        <f>IF(Z$10&gt;0,AVERAGEIFS(Data[Assesment],Data[Year],Z$10,Data[Type],"Impact",Data[Criteria],3),"")</f>
        <v/>
      </c>
      <c r="AA20" s="59"/>
    </row>
    <row r="21" spans="1:29" x14ac:dyDescent="0.35">
      <c r="A21" s="57"/>
      <c r="B21" s="93" t="s">
        <v>144</v>
      </c>
      <c r="C21" s="94"/>
      <c r="D21" s="124" t="e">
        <f>SUMPRODUCT(D18:D20,$C$18:$C$20)/3</f>
        <v>#DIV/0!</v>
      </c>
      <c r="E21" s="117" t="str">
        <f>IF(E$17&gt;0,SUMPRODUCT(E18:E20,$C$18:$C$20)/3,"")</f>
        <v/>
      </c>
      <c r="F21" s="117" t="str">
        <f t="shared" ref="F21:Z21" si="2">IF(F$17&gt;0,SUMPRODUCT(F18:F20,$C$18:$C$20)/3,"")</f>
        <v/>
      </c>
      <c r="G21" s="117" t="str">
        <f t="shared" si="2"/>
        <v/>
      </c>
      <c r="H21" s="117" t="str">
        <f t="shared" si="2"/>
        <v/>
      </c>
      <c r="I21" s="117" t="str">
        <f t="shared" si="2"/>
        <v/>
      </c>
      <c r="J21" s="117" t="str">
        <f t="shared" si="2"/>
        <v/>
      </c>
      <c r="K21" s="117" t="str">
        <f t="shared" si="2"/>
        <v/>
      </c>
      <c r="L21" s="117" t="str">
        <f t="shared" si="2"/>
        <v/>
      </c>
      <c r="M21" s="117" t="str">
        <f t="shared" si="2"/>
        <v/>
      </c>
      <c r="N21" s="117" t="str">
        <f t="shared" si="2"/>
        <v/>
      </c>
      <c r="O21" s="117" t="str">
        <f t="shared" si="2"/>
        <v/>
      </c>
      <c r="P21" s="117" t="str">
        <f t="shared" si="2"/>
        <v/>
      </c>
      <c r="Q21" s="117" t="str">
        <f t="shared" si="2"/>
        <v/>
      </c>
      <c r="R21" s="117" t="str">
        <f t="shared" si="2"/>
        <v/>
      </c>
      <c r="S21" s="117" t="str">
        <f t="shared" si="2"/>
        <v/>
      </c>
      <c r="T21" s="117" t="str">
        <f t="shared" si="2"/>
        <v/>
      </c>
      <c r="U21" s="117" t="str">
        <f t="shared" si="2"/>
        <v/>
      </c>
      <c r="V21" s="117" t="str">
        <f t="shared" si="2"/>
        <v/>
      </c>
      <c r="W21" s="117" t="str">
        <f t="shared" si="2"/>
        <v/>
      </c>
      <c r="X21" s="117" t="str">
        <f t="shared" si="2"/>
        <v/>
      </c>
      <c r="Y21" s="117" t="str">
        <f t="shared" si="2"/>
        <v/>
      </c>
      <c r="Z21" s="117" t="str">
        <f t="shared" si="2"/>
        <v/>
      </c>
      <c r="AA21" s="59"/>
    </row>
    <row r="22" spans="1:29" x14ac:dyDescent="0.35">
      <c r="A22" s="57"/>
      <c r="B22" s="50"/>
      <c r="C22" s="100"/>
      <c r="D22" s="115"/>
      <c r="E22" s="115"/>
      <c r="F22" s="115"/>
      <c r="G22" s="115"/>
      <c r="H22" s="115"/>
      <c r="I22" s="115"/>
      <c r="J22" s="115"/>
      <c r="K22" s="115"/>
      <c r="L22" s="115"/>
      <c r="M22" s="115"/>
      <c r="N22" s="115"/>
      <c r="O22" s="115"/>
      <c r="P22" s="115"/>
      <c r="Q22" s="115"/>
      <c r="R22" s="115"/>
      <c r="S22" s="115"/>
      <c r="T22" s="115"/>
      <c r="U22" s="115"/>
      <c r="V22" s="115"/>
      <c r="W22" s="115"/>
      <c r="X22" s="115"/>
      <c r="Y22" s="115"/>
      <c r="Z22" s="115"/>
      <c r="AA22" s="59"/>
    </row>
    <row r="23" spans="1:29" x14ac:dyDescent="0.35">
      <c r="A23" s="57"/>
      <c r="B23" s="50"/>
      <c r="C23" s="100"/>
      <c r="D23" s="115"/>
      <c r="E23" s="115"/>
      <c r="F23" s="115"/>
      <c r="G23" s="115"/>
      <c r="H23" s="115"/>
      <c r="I23" s="115"/>
      <c r="J23" s="115"/>
      <c r="K23" s="115"/>
      <c r="L23" s="115"/>
      <c r="M23" s="115"/>
      <c r="N23" s="115"/>
      <c r="O23" s="115"/>
      <c r="P23" s="115"/>
      <c r="Q23" s="115"/>
      <c r="R23" s="115"/>
      <c r="S23" s="115"/>
      <c r="T23" s="115"/>
      <c r="U23" s="115"/>
      <c r="V23" s="115"/>
      <c r="W23" s="115"/>
      <c r="X23" s="115"/>
      <c r="Y23" s="115"/>
      <c r="Z23" s="115"/>
      <c r="AA23" s="59"/>
    </row>
    <row r="24" spans="1:29" s="108" customFormat="1" ht="15.5" x14ac:dyDescent="0.35">
      <c r="A24" s="104"/>
      <c r="B24" s="167" t="s">
        <v>154</v>
      </c>
      <c r="C24" s="167"/>
      <c r="D24" s="125" cm="1">
        <f t="array" ref="D24">TRANSPOSE(_xlfn._xlws.SORT(_xlfn.UNIQUE(Data!$A$2:$A$2),,1))</f>
        <v>0</v>
      </c>
      <c r="E24" s="119"/>
      <c r="F24" s="119"/>
      <c r="G24" s="119"/>
      <c r="H24" s="119"/>
      <c r="I24" s="119"/>
      <c r="J24" s="119"/>
      <c r="K24" s="119"/>
      <c r="L24" s="119"/>
      <c r="M24" s="119"/>
      <c r="N24" s="119"/>
      <c r="O24" s="119"/>
      <c r="P24" s="119"/>
      <c r="Q24" s="119"/>
      <c r="R24" s="119"/>
      <c r="S24" s="119"/>
      <c r="T24" s="119"/>
      <c r="U24" s="119"/>
      <c r="V24" s="119"/>
      <c r="W24" s="119"/>
      <c r="X24" s="119"/>
      <c r="Y24" s="119"/>
      <c r="Z24" s="119"/>
      <c r="AA24" s="107"/>
    </row>
    <row r="25" spans="1:29" x14ac:dyDescent="0.35">
      <c r="A25" s="57"/>
      <c r="B25" s="168" t="s">
        <v>176</v>
      </c>
      <c r="C25" s="168"/>
      <c r="D25" s="126" t="e">
        <f>D7</f>
        <v>#DIV/0!</v>
      </c>
      <c r="E25" s="115" t="str">
        <f>IF(E7&gt;0,E7,"")</f>
        <v/>
      </c>
      <c r="F25" s="115" t="str">
        <f t="shared" ref="F25:Z25" si="3">IF(F7&gt;0,F7,"")</f>
        <v/>
      </c>
      <c r="G25" s="115" t="str">
        <f t="shared" si="3"/>
        <v/>
      </c>
      <c r="H25" s="115" t="str">
        <f t="shared" si="3"/>
        <v/>
      </c>
      <c r="I25" s="115" t="str">
        <f t="shared" si="3"/>
        <v/>
      </c>
      <c r="J25" s="115" t="str">
        <f t="shared" si="3"/>
        <v/>
      </c>
      <c r="K25" s="115" t="str">
        <f t="shared" si="3"/>
        <v/>
      </c>
      <c r="L25" s="115" t="str">
        <f t="shared" si="3"/>
        <v/>
      </c>
      <c r="M25" s="115" t="str">
        <f t="shared" si="3"/>
        <v/>
      </c>
      <c r="N25" s="115" t="str">
        <f t="shared" si="3"/>
        <v/>
      </c>
      <c r="O25" s="115" t="str">
        <f t="shared" si="3"/>
        <v/>
      </c>
      <c r="P25" s="115" t="str">
        <f t="shared" si="3"/>
        <v/>
      </c>
      <c r="Q25" s="115" t="str">
        <f t="shared" si="3"/>
        <v/>
      </c>
      <c r="R25" s="115" t="str">
        <f t="shared" si="3"/>
        <v/>
      </c>
      <c r="S25" s="115" t="str">
        <f t="shared" si="3"/>
        <v/>
      </c>
      <c r="T25" s="115" t="str">
        <f t="shared" si="3"/>
        <v/>
      </c>
      <c r="U25" s="115" t="str">
        <f t="shared" si="3"/>
        <v/>
      </c>
      <c r="V25" s="115" t="str">
        <f t="shared" si="3"/>
        <v/>
      </c>
      <c r="W25" s="115" t="str">
        <f t="shared" si="3"/>
        <v/>
      </c>
      <c r="X25" s="115" t="str">
        <f t="shared" si="3"/>
        <v/>
      </c>
      <c r="Y25" s="115" t="str">
        <f t="shared" si="3"/>
        <v/>
      </c>
      <c r="Z25" s="115" t="str">
        <f t="shared" si="3"/>
        <v/>
      </c>
      <c r="AA25" s="59"/>
    </row>
    <row r="26" spans="1:29" x14ac:dyDescent="0.35">
      <c r="A26" s="57"/>
      <c r="B26" s="169" t="s">
        <v>155</v>
      </c>
      <c r="C26" s="169"/>
      <c r="D26" s="127" t="e">
        <f>D14</f>
        <v>#DIV/0!</v>
      </c>
      <c r="E26" s="115" t="str">
        <f>IF(E14&gt;0,E14,"")</f>
        <v/>
      </c>
      <c r="F26" s="115" t="str">
        <f t="shared" ref="F26:Z26" si="4">IF(F14&gt;0,F14,"")</f>
        <v/>
      </c>
      <c r="G26" s="115" t="str">
        <f t="shared" si="4"/>
        <v/>
      </c>
      <c r="H26" s="115" t="str">
        <f t="shared" si="4"/>
        <v/>
      </c>
      <c r="I26" s="115" t="str">
        <f t="shared" si="4"/>
        <v/>
      </c>
      <c r="J26" s="115" t="str">
        <f t="shared" si="4"/>
        <v/>
      </c>
      <c r="K26" s="115" t="str">
        <f t="shared" si="4"/>
        <v/>
      </c>
      <c r="L26" s="115" t="str">
        <f t="shared" si="4"/>
        <v/>
      </c>
      <c r="M26" s="115" t="str">
        <f t="shared" si="4"/>
        <v/>
      </c>
      <c r="N26" s="115" t="str">
        <f t="shared" si="4"/>
        <v/>
      </c>
      <c r="O26" s="115" t="str">
        <f t="shared" si="4"/>
        <v/>
      </c>
      <c r="P26" s="115" t="str">
        <f t="shared" si="4"/>
        <v/>
      </c>
      <c r="Q26" s="115" t="str">
        <f t="shared" si="4"/>
        <v/>
      </c>
      <c r="R26" s="115" t="str">
        <f t="shared" si="4"/>
        <v/>
      </c>
      <c r="S26" s="115" t="str">
        <f t="shared" si="4"/>
        <v/>
      </c>
      <c r="T26" s="115" t="str">
        <f t="shared" si="4"/>
        <v/>
      </c>
      <c r="U26" s="115" t="str">
        <f t="shared" si="4"/>
        <v/>
      </c>
      <c r="V26" s="115" t="str">
        <f t="shared" si="4"/>
        <v/>
      </c>
      <c r="W26" s="115" t="str">
        <f t="shared" si="4"/>
        <v/>
      </c>
      <c r="X26" s="115" t="str">
        <f t="shared" si="4"/>
        <v/>
      </c>
      <c r="Y26" s="115" t="str">
        <f t="shared" si="4"/>
        <v/>
      </c>
      <c r="Z26" s="115" t="str">
        <f t="shared" si="4"/>
        <v/>
      </c>
      <c r="AA26" s="59"/>
    </row>
    <row r="27" spans="1:29" x14ac:dyDescent="0.35">
      <c r="A27" s="57"/>
      <c r="B27" s="170" t="s">
        <v>156</v>
      </c>
      <c r="C27" s="170"/>
      <c r="D27" s="128" t="e">
        <f>AVERAGE(D25:D26)</f>
        <v>#DIV/0!</v>
      </c>
      <c r="E27" s="117" t="str">
        <f>IF(E24&gt;0,AVERAGE(E25:E26),"")</f>
        <v/>
      </c>
      <c r="F27" s="117" t="str">
        <f t="shared" ref="F27:Z27" si="5">IF(F24&gt;0,AVERAGE(F25:F26),"")</f>
        <v/>
      </c>
      <c r="G27" s="117" t="str">
        <f t="shared" si="5"/>
        <v/>
      </c>
      <c r="H27" s="117" t="str">
        <f t="shared" si="5"/>
        <v/>
      </c>
      <c r="I27" s="117" t="str">
        <f t="shared" si="5"/>
        <v/>
      </c>
      <c r="J27" s="117" t="str">
        <f t="shared" si="5"/>
        <v/>
      </c>
      <c r="K27" s="117" t="str">
        <f t="shared" si="5"/>
        <v/>
      </c>
      <c r="L27" s="117" t="str">
        <f t="shared" si="5"/>
        <v/>
      </c>
      <c r="M27" s="117" t="str">
        <f t="shared" si="5"/>
        <v/>
      </c>
      <c r="N27" s="117" t="str">
        <f t="shared" si="5"/>
        <v/>
      </c>
      <c r="O27" s="117" t="str">
        <f t="shared" si="5"/>
        <v/>
      </c>
      <c r="P27" s="117" t="str">
        <f t="shared" si="5"/>
        <v/>
      </c>
      <c r="Q27" s="117" t="str">
        <f t="shared" si="5"/>
        <v/>
      </c>
      <c r="R27" s="117" t="str">
        <f t="shared" si="5"/>
        <v/>
      </c>
      <c r="S27" s="117" t="str">
        <f t="shared" si="5"/>
        <v/>
      </c>
      <c r="T27" s="117" t="str">
        <f t="shared" si="5"/>
        <v/>
      </c>
      <c r="U27" s="117" t="str">
        <f t="shared" si="5"/>
        <v/>
      </c>
      <c r="V27" s="117" t="str">
        <f t="shared" si="5"/>
        <v/>
      </c>
      <c r="W27" s="117" t="str">
        <f t="shared" si="5"/>
        <v/>
      </c>
      <c r="X27" s="117" t="str">
        <f t="shared" si="5"/>
        <v/>
      </c>
      <c r="Y27" s="117" t="str">
        <f t="shared" si="5"/>
        <v/>
      </c>
      <c r="Z27" s="117" t="str">
        <f t="shared" si="5"/>
        <v/>
      </c>
      <c r="AA27" s="59"/>
    </row>
    <row r="28" spans="1:29" x14ac:dyDescent="0.35">
      <c r="A28" s="57"/>
      <c r="B28" s="50"/>
      <c r="C28" s="100"/>
      <c r="D28" s="115"/>
      <c r="E28" s="115"/>
      <c r="F28" s="115"/>
      <c r="G28" s="115"/>
      <c r="H28" s="115"/>
      <c r="I28" s="115"/>
      <c r="J28" s="115"/>
      <c r="K28" s="115"/>
      <c r="L28" s="115"/>
      <c r="M28" s="115"/>
      <c r="N28" s="115"/>
      <c r="O28" s="115"/>
      <c r="P28" s="115"/>
      <c r="Q28" s="115"/>
      <c r="R28" s="115"/>
      <c r="S28" s="115"/>
      <c r="T28" s="115"/>
      <c r="U28" s="115"/>
      <c r="V28" s="115"/>
      <c r="W28" s="115"/>
      <c r="X28" s="115"/>
      <c r="Y28" s="115"/>
      <c r="Z28" s="115"/>
      <c r="AA28" s="59"/>
    </row>
    <row r="29" spans="1:29" x14ac:dyDescent="0.35">
      <c r="A29" s="57"/>
      <c r="B29" s="50"/>
      <c r="C29" s="100"/>
      <c r="D29" s="115"/>
      <c r="E29" s="115"/>
      <c r="F29" s="115"/>
      <c r="G29" s="115"/>
      <c r="H29" s="115"/>
      <c r="I29" s="115"/>
      <c r="J29" s="115"/>
      <c r="K29" s="115"/>
      <c r="L29" s="115"/>
      <c r="M29" s="115"/>
      <c r="N29" s="115"/>
      <c r="O29" s="115"/>
      <c r="P29" s="115"/>
      <c r="Q29" s="115"/>
      <c r="R29" s="115"/>
      <c r="S29" s="115"/>
      <c r="T29" s="115"/>
      <c r="U29" s="115"/>
      <c r="V29" s="115"/>
      <c r="W29" s="115"/>
      <c r="X29" s="115"/>
      <c r="Y29" s="115"/>
      <c r="Z29" s="115"/>
      <c r="AA29" s="59"/>
    </row>
    <row r="30" spans="1:29" ht="15.5" x14ac:dyDescent="0.35">
      <c r="A30" s="57"/>
      <c r="B30" s="143" t="s">
        <v>616</v>
      </c>
      <c r="C30" s="144" t="s">
        <v>617</v>
      </c>
      <c r="D30" s="115"/>
      <c r="E30" s="115"/>
      <c r="F30" s="115"/>
      <c r="G30" s="115"/>
      <c r="H30" s="115"/>
      <c r="I30" s="115"/>
      <c r="J30" s="115"/>
      <c r="K30" s="115"/>
      <c r="L30" s="115"/>
      <c r="M30" s="115"/>
      <c r="N30" s="115"/>
      <c r="O30" s="115"/>
      <c r="P30" s="115"/>
      <c r="Q30" s="115"/>
      <c r="R30" s="115"/>
      <c r="S30" s="115"/>
      <c r="T30" s="115"/>
      <c r="U30" s="115"/>
      <c r="V30" s="115"/>
      <c r="W30" s="115"/>
      <c r="X30" s="115"/>
      <c r="Y30" s="115"/>
      <c r="Z30" s="115"/>
      <c r="AA30" s="59"/>
      <c r="AC30" s="50"/>
    </row>
    <row r="31" spans="1:29" ht="20.25" customHeight="1" x14ac:dyDescent="0.35">
      <c r="A31" s="57"/>
      <c r="B31" s="141" t="s">
        <v>618</v>
      </c>
      <c r="C31" s="139" t="s">
        <v>623</v>
      </c>
      <c r="D31" s="115"/>
      <c r="E31" s="115"/>
      <c r="F31" s="115"/>
      <c r="G31" s="115"/>
      <c r="H31" s="115"/>
      <c r="I31" s="115"/>
      <c r="J31" s="115"/>
      <c r="K31" s="115"/>
      <c r="L31" s="115"/>
      <c r="M31" s="115"/>
      <c r="N31" s="115"/>
      <c r="O31" s="115"/>
      <c r="P31" s="115"/>
      <c r="Q31" s="115"/>
      <c r="R31" s="115"/>
      <c r="S31" s="115"/>
      <c r="T31" s="115"/>
      <c r="U31" s="115"/>
      <c r="V31" s="115"/>
      <c r="W31" s="115"/>
      <c r="X31" s="115"/>
      <c r="Y31" s="115"/>
      <c r="Z31" s="115"/>
      <c r="AA31" s="59"/>
    </row>
    <row r="32" spans="1:29" ht="20.25" customHeight="1" x14ac:dyDescent="0.35">
      <c r="A32" s="57"/>
      <c r="B32" s="141" t="s">
        <v>619</v>
      </c>
      <c r="C32" s="139" t="s">
        <v>624</v>
      </c>
      <c r="D32" s="115"/>
      <c r="E32" s="115"/>
      <c r="F32" s="115"/>
      <c r="G32" s="115"/>
      <c r="H32" s="115"/>
      <c r="I32" s="115"/>
      <c r="J32" s="115"/>
      <c r="K32" s="115"/>
      <c r="L32" s="115"/>
      <c r="M32" s="115"/>
      <c r="N32" s="115"/>
      <c r="O32" s="115"/>
      <c r="P32" s="115"/>
      <c r="Q32" s="115"/>
      <c r="R32" s="115"/>
      <c r="S32" s="115"/>
      <c r="T32" s="115"/>
      <c r="U32" s="115"/>
      <c r="V32" s="115"/>
      <c r="W32" s="115"/>
      <c r="X32" s="115"/>
      <c r="Y32" s="115"/>
      <c r="Z32" s="115"/>
      <c r="AA32" s="59"/>
    </row>
    <row r="33" spans="1:27" ht="20.25" customHeight="1" x14ac:dyDescent="0.35">
      <c r="A33" s="57"/>
      <c r="B33" s="142" t="s">
        <v>620</v>
      </c>
      <c r="C33" s="140" t="s">
        <v>625</v>
      </c>
      <c r="D33" s="115"/>
      <c r="E33" s="115"/>
      <c r="F33" s="115"/>
      <c r="G33" s="115"/>
      <c r="H33" s="115"/>
      <c r="I33" s="115"/>
      <c r="J33" s="115"/>
      <c r="K33" s="115"/>
      <c r="L33" s="115"/>
      <c r="M33" s="115"/>
      <c r="N33" s="115"/>
      <c r="O33" s="115"/>
      <c r="P33" s="115"/>
      <c r="Q33" s="115"/>
      <c r="R33" s="115"/>
      <c r="S33" s="115"/>
      <c r="T33" s="115"/>
      <c r="U33" s="115"/>
      <c r="V33" s="115"/>
      <c r="W33" s="115"/>
      <c r="X33" s="115"/>
      <c r="Y33" s="115"/>
      <c r="Z33" s="115"/>
      <c r="AA33" s="59"/>
    </row>
    <row r="34" spans="1:27" ht="20.25" customHeight="1" x14ac:dyDescent="0.35">
      <c r="A34" s="57"/>
      <c r="B34" s="137" t="s">
        <v>621</v>
      </c>
      <c r="C34" s="138" t="s">
        <v>626</v>
      </c>
      <c r="D34" s="115"/>
      <c r="E34" s="115"/>
      <c r="F34" s="115"/>
      <c r="G34" s="115"/>
      <c r="H34" s="115"/>
      <c r="I34" s="115"/>
      <c r="J34" s="115"/>
      <c r="K34" s="115"/>
      <c r="L34" s="115"/>
      <c r="M34" s="115"/>
      <c r="N34" s="115"/>
      <c r="O34" s="115"/>
      <c r="P34" s="115"/>
      <c r="Q34" s="115"/>
      <c r="R34" s="115"/>
      <c r="S34" s="115"/>
      <c r="T34" s="115"/>
      <c r="U34" s="115"/>
      <c r="V34" s="115"/>
      <c r="W34" s="115"/>
      <c r="X34" s="115"/>
      <c r="Y34" s="115"/>
      <c r="Z34" s="115"/>
      <c r="AA34" s="59"/>
    </row>
    <row r="35" spans="1:27" ht="20.25" customHeight="1" x14ac:dyDescent="0.35">
      <c r="A35" s="57"/>
      <c r="B35" s="137" t="s">
        <v>622</v>
      </c>
      <c r="C35" s="138" t="s">
        <v>627</v>
      </c>
      <c r="D35" s="115"/>
      <c r="E35" s="115"/>
      <c r="F35" s="115"/>
      <c r="G35" s="115"/>
      <c r="H35" s="115"/>
      <c r="I35" s="115"/>
      <c r="J35" s="115"/>
      <c r="K35" s="115"/>
      <c r="L35" s="115"/>
      <c r="M35" s="115"/>
      <c r="N35" s="115"/>
      <c r="O35" s="115"/>
      <c r="P35" s="115"/>
      <c r="Q35" s="115"/>
      <c r="R35" s="115"/>
      <c r="S35" s="115"/>
      <c r="T35" s="115"/>
      <c r="U35" s="115"/>
      <c r="V35" s="115"/>
      <c r="W35" s="115"/>
      <c r="X35" s="115"/>
      <c r="Y35" s="115"/>
      <c r="Z35" s="115"/>
      <c r="AA35" s="59"/>
    </row>
    <row r="36" spans="1:27" x14ac:dyDescent="0.35">
      <c r="A36" s="60"/>
      <c r="B36" s="61"/>
      <c r="C36" s="101"/>
      <c r="D36" s="129"/>
      <c r="E36" s="129"/>
      <c r="F36" s="129"/>
      <c r="G36" s="129"/>
      <c r="H36" s="129"/>
      <c r="I36" s="129"/>
      <c r="J36" s="129"/>
      <c r="K36" s="129"/>
      <c r="L36" s="129"/>
      <c r="M36" s="129"/>
      <c r="N36" s="129"/>
      <c r="O36" s="129"/>
      <c r="P36" s="129"/>
      <c r="Q36" s="129"/>
      <c r="R36" s="129"/>
      <c r="S36" s="129"/>
      <c r="T36" s="129"/>
      <c r="U36" s="129"/>
      <c r="V36" s="129"/>
      <c r="W36" s="129"/>
      <c r="X36" s="129"/>
      <c r="Y36" s="129"/>
      <c r="Z36" s="129"/>
      <c r="AA36" s="64"/>
    </row>
  </sheetData>
  <mergeCells count="4">
    <mergeCell ref="B24:C24"/>
    <mergeCell ref="B25:C25"/>
    <mergeCell ref="B26:C26"/>
    <mergeCell ref="B27:C27"/>
  </mergeCells>
  <conditionalFormatting sqref="E4:Z6 E3:G3 I3:Z3">
    <cfRule type="cellIs" dxfId="21" priority="16" operator="notEqual">
      <formula>""</formula>
    </cfRule>
  </conditionalFormatting>
  <conditionalFormatting sqref="E2:Z2">
    <cfRule type="cellIs" dxfId="20" priority="15" operator="notEqual">
      <formula>""</formula>
    </cfRule>
  </conditionalFormatting>
  <conditionalFormatting sqref="E10:Z10">
    <cfRule type="cellIs" dxfId="19" priority="13" operator="notEqual">
      <formula>""</formula>
    </cfRule>
  </conditionalFormatting>
  <conditionalFormatting sqref="E11:Z13">
    <cfRule type="cellIs" dxfId="18" priority="11" operator="notEqual">
      <formula>""</formula>
    </cfRule>
  </conditionalFormatting>
  <conditionalFormatting sqref="E17:Z17">
    <cfRule type="cellIs" dxfId="17" priority="10" operator="notEqual">
      <formula>""</formula>
    </cfRule>
  </conditionalFormatting>
  <conditionalFormatting sqref="E18:Z20">
    <cfRule type="cellIs" dxfId="16" priority="9" operator="notEqual">
      <formula>""</formula>
    </cfRule>
  </conditionalFormatting>
  <conditionalFormatting sqref="E24:Z24">
    <cfRule type="cellIs" dxfId="15" priority="7" operator="notEqual">
      <formula>""</formula>
    </cfRule>
  </conditionalFormatting>
  <conditionalFormatting sqref="E25:Z26">
    <cfRule type="cellIs" dxfId="14" priority="6" operator="notEqual">
      <formula>""</formula>
    </cfRule>
  </conditionalFormatting>
  <conditionalFormatting sqref="D7:Z7 D14:Z14 D21:Z21 D25:Z27">
    <cfRule type="cellIs" dxfId="13" priority="2" stopIfTrue="1" operator="equal">
      <formula>""</formula>
    </cfRule>
    <cfRule type="cellIs" dxfId="12" priority="3" stopIfTrue="1" operator="greaterThanOrEqual">
      <formula>0.6</formula>
    </cfRule>
    <cfRule type="cellIs" dxfId="11" priority="4" stopIfTrue="1" operator="between">
      <formula>0.4</formula>
      <formula>0.6</formula>
    </cfRule>
    <cfRule type="cellIs" dxfId="10" priority="14" stopIfTrue="1" operator="lessThanOrEqual">
      <formula>0.4</formula>
    </cfRule>
  </conditionalFormatting>
  <conditionalFormatting sqref="B34:C35">
    <cfRule type="cellIs" dxfId="9" priority="1" operator="notEqual">
      <formula>""</formula>
    </cfRule>
  </conditionalFormatting>
  <dataValidations count="1">
    <dataValidation type="decimal" errorStyle="information" allowBlank="1" showInputMessage="1" showErrorMessage="1" errorTitle="Weights" error="The value for the weights should be between 0 and 1. The sum of the weights should equal 1." sqref="C11:C13 C3:C6 C18:C20" xr:uid="{6CEB0A68-991C-446A-9E74-8EEC5E6D2041}">
      <formula1>0</formula1>
      <formula2>1</formula2>
    </dataValidation>
  </dataValidations>
  <pageMargins left="0.7" right="0.7" top="0.75" bottom="0.75" header="0.3" footer="0.3"/>
  <pageSetup orientation="portrait" r:id="rId1"/>
  <ignoredErrors>
    <ignoredError sqref="D25" unlockedFormula="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76CB22-3EB1-4918-91FA-AEAD3B208FBE}">
  <sheetPr codeName="Sheet2">
    <tabColor theme="5"/>
  </sheetPr>
  <dimension ref="A1:Q15"/>
  <sheetViews>
    <sheetView topLeftCell="A5" zoomScaleNormal="100" workbookViewId="0"/>
  </sheetViews>
  <sheetFormatPr defaultColWidth="9.08984375" defaultRowHeight="14.5" x14ac:dyDescent="0.35"/>
  <cols>
    <col min="1" max="2" width="4" style="1" customWidth="1"/>
    <col min="3" max="7" width="39" style="1" customWidth="1"/>
    <col min="8" max="8" width="2.90625" style="1" customWidth="1"/>
    <col min="9" max="10" width="22"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17"/>
      <c r="B1" s="17"/>
      <c r="C1" s="23"/>
      <c r="D1" s="23"/>
      <c r="E1" s="23"/>
      <c r="F1" s="23"/>
      <c r="G1" s="23"/>
      <c r="H1" s="23"/>
      <c r="I1" s="23"/>
      <c r="J1" s="23"/>
      <c r="K1" s="23"/>
      <c r="L1" s="17"/>
      <c r="M1" s="23"/>
      <c r="N1" s="23"/>
      <c r="O1" s="23"/>
      <c r="P1" s="23"/>
      <c r="Q1" s="24"/>
    </row>
    <row r="2" spans="1:17" ht="15" customHeight="1" x14ac:dyDescent="0.35">
      <c r="A2" s="17"/>
      <c r="B2" s="17"/>
      <c r="C2" s="174" t="s">
        <v>0</v>
      </c>
      <c r="D2" s="174" t="s">
        <v>7</v>
      </c>
      <c r="E2" s="174" t="s">
        <v>16</v>
      </c>
      <c r="F2" s="174"/>
      <c r="G2" s="174"/>
      <c r="H2" s="18"/>
      <c r="I2" s="172" t="s">
        <v>177</v>
      </c>
      <c r="J2" s="172"/>
      <c r="K2" s="173"/>
      <c r="L2" s="34"/>
      <c r="M2" s="171" t="s">
        <v>15</v>
      </c>
      <c r="N2" s="172"/>
      <c r="O2" s="172"/>
      <c r="P2" s="173"/>
      <c r="Q2" s="26"/>
    </row>
    <row r="3" spans="1:17" s="2" customFormat="1" ht="35.5" x14ac:dyDescent="0.35">
      <c r="A3" s="44"/>
      <c r="B3" s="44"/>
      <c r="C3" s="174"/>
      <c r="D3" s="174"/>
      <c r="E3" s="4">
        <v>1</v>
      </c>
      <c r="F3" s="5">
        <v>2</v>
      </c>
      <c r="G3" s="6">
        <v>3</v>
      </c>
      <c r="H3" s="19"/>
      <c r="I3" s="77" t="s">
        <v>14</v>
      </c>
      <c r="J3" s="78" t="s">
        <v>37</v>
      </c>
      <c r="K3" s="78" t="s">
        <v>167</v>
      </c>
      <c r="L3" s="35"/>
      <c r="M3" s="13" t="s">
        <v>38</v>
      </c>
      <c r="N3" s="13" t="s">
        <v>168</v>
      </c>
      <c r="O3" s="13" t="s">
        <v>35</v>
      </c>
      <c r="P3" s="13" t="s">
        <v>36</v>
      </c>
      <c r="Q3" s="28"/>
    </row>
    <row r="4" spans="1:17" ht="58" x14ac:dyDescent="0.35">
      <c r="A4" s="25"/>
      <c r="B4" s="45">
        <v>1</v>
      </c>
      <c r="C4" s="16" t="s">
        <v>1</v>
      </c>
      <c r="D4" s="15" t="s">
        <v>8</v>
      </c>
      <c r="E4" s="7" t="s">
        <v>17</v>
      </c>
      <c r="F4" s="9" t="s">
        <v>18</v>
      </c>
      <c r="G4" s="11" t="s">
        <v>19</v>
      </c>
      <c r="H4" s="20"/>
      <c r="I4" s="32"/>
      <c r="J4" s="102"/>
      <c r="K4" s="102"/>
      <c r="L4" s="37"/>
      <c r="M4" s="38"/>
      <c r="N4" s="38"/>
      <c r="O4" s="38"/>
      <c r="P4" s="14" t="s">
        <v>178</v>
      </c>
      <c r="Q4" s="26"/>
    </row>
    <row r="5" spans="1:17" ht="87" x14ac:dyDescent="0.35">
      <c r="A5" s="25"/>
      <c r="B5" s="45">
        <v>2</v>
      </c>
      <c r="C5" s="15" t="s">
        <v>2</v>
      </c>
      <c r="D5" s="15" t="s">
        <v>9</v>
      </c>
      <c r="E5" s="8" t="s">
        <v>20</v>
      </c>
      <c r="F5" s="10" t="s">
        <v>21</v>
      </c>
      <c r="G5" s="12" t="s">
        <v>22</v>
      </c>
      <c r="H5" s="21"/>
      <c r="I5" s="32"/>
      <c r="J5" s="102"/>
      <c r="K5" s="102"/>
      <c r="L5" s="37"/>
      <c r="M5" s="38"/>
      <c r="N5" s="38"/>
      <c r="O5" s="38"/>
      <c r="P5" s="14" t="s">
        <v>179</v>
      </c>
      <c r="Q5" s="26"/>
    </row>
    <row r="6" spans="1:17" ht="87" x14ac:dyDescent="0.35">
      <c r="A6" s="25"/>
      <c r="B6" s="45">
        <v>3</v>
      </c>
      <c r="C6" s="15" t="s">
        <v>3</v>
      </c>
      <c r="D6" s="15" t="s">
        <v>10</v>
      </c>
      <c r="E6" s="8" t="s">
        <v>23</v>
      </c>
      <c r="F6" s="10" t="s">
        <v>24</v>
      </c>
      <c r="G6" s="12" t="s">
        <v>25</v>
      </c>
      <c r="H6" s="21"/>
      <c r="I6" s="32"/>
      <c r="J6" s="102"/>
      <c r="K6" s="102"/>
      <c r="L6" s="37"/>
      <c r="M6" s="38"/>
      <c r="N6" s="38"/>
      <c r="O6" s="38"/>
      <c r="P6" s="14" t="s">
        <v>180</v>
      </c>
      <c r="Q6" s="26"/>
    </row>
    <row r="7" spans="1:17" ht="58" x14ac:dyDescent="0.35">
      <c r="A7" s="25"/>
      <c r="B7" s="45">
        <v>4</v>
      </c>
      <c r="C7" s="15" t="s">
        <v>6</v>
      </c>
      <c r="D7" s="15" t="s">
        <v>11</v>
      </c>
      <c r="E7" s="8" t="s">
        <v>26</v>
      </c>
      <c r="F7" s="10" t="s">
        <v>27</v>
      </c>
      <c r="G7" s="12" t="s">
        <v>28</v>
      </c>
      <c r="H7" s="21"/>
      <c r="I7" s="32"/>
      <c r="J7" s="102"/>
      <c r="K7" s="102"/>
      <c r="L7" s="37"/>
      <c r="M7" s="38"/>
      <c r="N7" s="38"/>
      <c r="O7" s="38"/>
      <c r="P7" s="14" t="s">
        <v>181</v>
      </c>
      <c r="Q7" s="26"/>
    </row>
    <row r="8" spans="1:17" ht="58" x14ac:dyDescent="0.35">
      <c r="A8" s="25"/>
      <c r="B8" s="45">
        <v>5</v>
      </c>
      <c r="C8" s="15" t="s">
        <v>4</v>
      </c>
      <c r="D8" s="15" t="s">
        <v>12</v>
      </c>
      <c r="E8" s="8" t="s">
        <v>29</v>
      </c>
      <c r="F8" s="10" t="s">
        <v>30</v>
      </c>
      <c r="G8" s="12" t="s">
        <v>31</v>
      </c>
      <c r="H8" s="21"/>
      <c r="I8" s="32"/>
      <c r="J8" s="102"/>
      <c r="K8" s="102"/>
      <c r="L8" s="37"/>
      <c r="M8" s="38"/>
      <c r="N8" s="38"/>
      <c r="O8" s="38"/>
      <c r="P8" s="14" t="s">
        <v>182</v>
      </c>
      <c r="Q8" s="26"/>
    </row>
    <row r="9" spans="1:17" ht="87" x14ac:dyDescent="0.35">
      <c r="A9" s="25"/>
      <c r="B9" s="45">
        <v>6</v>
      </c>
      <c r="C9" s="15" t="s">
        <v>5</v>
      </c>
      <c r="D9" s="15" t="s">
        <v>13</v>
      </c>
      <c r="E9" s="8" t="s">
        <v>32</v>
      </c>
      <c r="F9" s="10" t="s">
        <v>33</v>
      </c>
      <c r="G9" s="12" t="s">
        <v>34</v>
      </c>
      <c r="H9" s="21"/>
      <c r="I9" s="32"/>
      <c r="J9" s="102"/>
      <c r="K9" s="102"/>
      <c r="L9" s="37"/>
      <c r="M9" s="38"/>
      <c r="N9" s="38"/>
      <c r="O9" s="38"/>
      <c r="P9" s="14" t="s">
        <v>183</v>
      </c>
      <c r="Q9" s="26"/>
    </row>
    <row r="10" spans="1:17" x14ac:dyDescent="0.35">
      <c r="A10" s="25"/>
      <c r="B10" s="17"/>
      <c r="C10" s="17"/>
      <c r="D10" s="17"/>
      <c r="E10" s="17"/>
      <c r="F10" s="17"/>
      <c r="G10" s="17"/>
      <c r="H10" s="17"/>
      <c r="I10" s="17"/>
      <c r="J10" s="17"/>
      <c r="K10" s="17"/>
      <c r="L10" s="17"/>
      <c r="M10" s="17"/>
      <c r="N10" s="17"/>
      <c r="O10" s="17"/>
      <c r="P10" s="17"/>
      <c r="Q10" s="26"/>
    </row>
    <row r="11" spans="1:17" x14ac:dyDescent="0.35">
      <c r="A11" s="25"/>
      <c r="B11" s="17"/>
      <c r="C11" s="17"/>
      <c r="D11" s="17"/>
      <c r="E11" s="17"/>
      <c r="F11" s="17"/>
      <c r="G11" s="17"/>
      <c r="H11" s="17"/>
      <c r="I11" s="82" t="s">
        <v>173</v>
      </c>
      <c r="J11" s="83">
        <f>SUMPRODUCT(I4:I9,Setup!D3:D8)</f>
        <v>0</v>
      </c>
      <c r="K11" s="17"/>
      <c r="L11" s="17"/>
      <c r="M11" s="17"/>
      <c r="N11" s="17"/>
      <c r="O11" s="17"/>
      <c r="P11" s="17"/>
      <c r="Q11" s="26"/>
    </row>
    <row r="12" spans="1:17" x14ac:dyDescent="0.35">
      <c r="A12" s="25"/>
      <c r="B12" s="17"/>
      <c r="C12" s="17"/>
      <c r="D12" s="17"/>
      <c r="E12" s="17"/>
      <c r="F12" s="17"/>
      <c r="G12" s="17"/>
      <c r="H12" s="17"/>
      <c r="I12" s="17"/>
      <c r="J12" s="17"/>
      <c r="K12" s="17"/>
      <c r="L12" s="17"/>
      <c r="M12" s="17"/>
      <c r="N12" s="17"/>
      <c r="O12" s="17"/>
      <c r="P12" s="17"/>
      <c r="Q12" s="26"/>
    </row>
    <row r="13" spans="1:17" x14ac:dyDescent="0.35">
      <c r="A13" s="25"/>
      <c r="B13" s="17"/>
      <c r="C13" s="17"/>
      <c r="D13" s="17"/>
      <c r="E13" s="17"/>
      <c r="F13" s="17"/>
      <c r="G13" s="17"/>
      <c r="H13" s="17"/>
      <c r="I13" s="173" t="s">
        <v>172</v>
      </c>
      <c r="J13" s="175">
        <v>2023</v>
      </c>
      <c r="K13" s="17"/>
      <c r="L13" s="17"/>
      <c r="M13" s="17"/>
      <c r="N13" s="17"/>
      <c r="O13" s="17"/>
      <c r="P13" s="17"/>
      <c r="Q13" s="26"/>
    </row>
    <row r="14" spans="1:17" x14ac:dyDescent="0.35">
      <c r="A14" s="25"/>
      <c r="B14" s="17"/>
      <c r="C14" s="17"/>
      <c r="D14" s="17"/>
      <c r="E14" s="17"/>
      <c r="F14" s="17"/>
      <c r="G14" s="17"/>
      <c r="H14" s="17"/>
      <c r="I14" s="173"/>
      <c r="J14" s="175"/>
      <c r="K14" s="17"/>
      <c r="L14" s="17"/>
      <c r="M14" s="17"/>
      <c r="N14" s="17"/>
      <c r="O14" s="17"/>
      <c r="P14" s="17"/>
      <c r="Q14" s="26"/>
    </row>
    <row r="15" spans="1:17" x14ac:dyDescent="0.35">
      <c r="A15" s="29"/>
      <c r="B15" s="30"/>
      <c r="C15" s="30"/>
      <c r="D15" s="30"/>
      <c r="E15" s="30"/>
      <c r="F15" s="30"/>
      <c r="G15" s="30"/>
      <c r="H15" s="30"/>
      <c r="I15" s="30"/>
      <c r="J15" s="30"/>
      <c r="K15" s="30"/>
      <c r="L15" s="30"/>
      <c r="M15" s="30"/>
      <c r="N15" s="30"/>
      <c r="O15" s="30"/>
      <c r="P15" s="30"/>
      <c r="Q15" s="31"/>
    </row>
  </sheetData>
  <mergeCells count="7">
    <mergeCell ref="M2:P2"/>
    <mergeCell ref="D2:D3"/>
    <mergeCell ref="I2:K2"/>
    <mergeCell ref="C2:C3"/>
    <mergeCell ref="I13:I14"/>
    <mergeCell ref="J13:J14"/>
    <mergeCell ref="E2:G2"/>
  </mergeCells>
  <dataValidations count="2">
    <dataValidation type="list" errorStyle="information" allowBlank="1" showErrorMessage="1" errorTitle="Level of Deployment" error="Please score a value of 1, 2, or 3" sqref="I4:I9" xr:uid="{11F84710-3981-4012-9FC3-41D547A22F6F}">
      <formula1>$E$3:$G$3</formula1>
    </dataValidation>
    <dataValidation type="whole" errorStyle="information" allowBlank="1" showInputMessage="1" showErrorMessage="1" errorTitle="Year" error="Please enter a valid year." sqref="J13:J14" xr:uid="{B9053BE7-4F33-4B33-9F7D-244A7D4D9431}">
      <formula1>1900</formula1>
      <formula2>2100</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4" r:id="rId4" name="Button 6">
              <controlPr defaultSize="0" print="0" autoFill="0" autoPict="0" macro="[0]!submitDisasterRiskInfo">
                <anchor moveWithCells="1" sizeWithCells="1">
                  <from>
                    <xdr:col>10</xdr:col>
                    <xdr:colOff>304800</xdr:colOff>
                    <xdr:row>12</xdr:row>
                    <xdr:rowOff>0</xdr:rowOff>
                  </from>
                  <to>
                    <xdr:col>10</xdr:col>
                    <xdr:colOff>1187450</xdr:colOff>
                    <xdr:row>13</xdr:row>
                    <xdr:rowOff>158750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61A378-BCF0-44B0-895B-4C1D8EA94A2E}">
  <sheetPr codeName="Sheet3">
    <tabColor theme="5"/>
  </sheetPr>
  <dimension ref="A1:Q15"/>
  <sheetViews>
    <sheetView topLeftCell="F1" zoomScaleNormal="100" workbookViewId="0">
      <selection activeCell="I4" sqref="I4"/>
    </sheetView>
  </sheetViews>
  <sheetFormatPr defaultColWidth="9.08984375" defaultRowHeight="14.5" x14ac:dyDescent="0.35"/>
  <cols>
    <col min="1" max="2" width="4" style="1" customWidth="1"/>
    <col min="3" max="7" width="39" style="1" customWidth="1"/>
    <col min="8" max="8" width="2.90625" style="1" customWidth="1"/>
    <col min="9" max="9" width="22" style="1" customWidth="1"/>
    <col min="10" max="10" width="31.6328125"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22"/>
      <c r="B1" s="17"/>
      <c r="C1" s="23"/>
      <c r="D1" s="23"/>
      <c r="E1" s="23"/>
      <c r="F1" s="23"/>
      <c r="G1" s="23"/>
      <c r="H1" s="23"/>
      <c r="I1" s="23"/>
      <c r="J1" s="23"/>
      <c r="K1" s="23"/>
      <c r="L1" s="17"/>
      <c r="M1" s="23"/>
      <c r="N1" s="23"/>
      <c r="O1" s="23"/>
      <c r="P1" s="23"/>
      <c r="Q1" s="24"/>
    </row>
    <row r="2" spans="1:17" ht="15" customHeight="1" x14ac:dyDescent="0.35">
      <c r="A2" s="25"/>
      <c r="B2" s="17"/>
      <c r="C2" s="174" t="s">
        <v>0</v>
      </c>
      <c r="D2" s="174" t="s">
        <v>7</v>
      </c>
      <c r="E2" s="174" t="s">
        <v>16</v>
      </c>
      <c r="F2" s="174"/>
      <c r="G2" s="174"/>
      <c r="H2" s="18"/>
      <c r="I2" s="173" t="s">
        <v>14</v>
      </c>
      <c r="J2" s="176" t="s">
        <v>37</v>
      </c>
      <c r="K2" s="176" t="s">
        <v>167</v>
      </c>
      <c r="L2" s="34"/>
      <c r="M2" s="171" t="s">
        <v>15</v>
      </c>
      <c r="N2" s="172"/>
      <c r="O2" s="172"/>
      <c r="P2" s="173"/>
      <c r="Q2" s="26"/>
    </row>
    <row r="3" spans="1:17" s="2" customFormat="1" ht="35.5" x14ac:dyDescent="0.35">
      <c r="A3" s="27"/>
      <c r="B3" s="44"/>
      <c r="C3" s="174"/>
      <c r="D3" s="174"/>
      <c r="E3" s="4">
        <v>1</v>
      </c>
      <c r="F3" s="5">
        <v>2</v>
      </c>
      <c r="G3" s="6">
        <v>3</v>
      </c>
      <c r="H3" s="19"/>
      <c r="I3" s="173"/>
      <c r="J3" s="176"/>
      <c r="K3" s="176"/>
      <c r="L3" s="35"/>
      <c r="M3" s="13" t="s">
        <v>38</v>
      </c>
      <c r="N3" s="13" t="s">
        <v>168</v>
      </c>
      <c r="O3" s="13" t="s">
        <v>35</v>
      </c>
      <c r="P3" s="13" t="s">
        <v>36</v>
      </c>
      <c r="Q3" s="28"/>
    </row>
    <row r="4" spans="1:17" ht="174" x14ac:dyDescent="0.35">
      <c r="A4" s="25"/>
      <c r="B4" s="45">
        <v>1</v>
      </c>
      <c r="C4" s="16" t="s">
        <v>39</v>
      </c>
      <c r="D4" s="15" t="s">
        <v>40</v>
      </c>
      <c r="E4" s="7" t="s">
        <v>51</v>
      </c>
      <c r="F4" s="9" t="s">
        <v>52</v>
      </c>
      <c r="G4" s="11" t="s">
        <v>53</v>
      </c>
      <c r="H4" s="20"/>
      <c r="I4" s="32"/>
      <c r="J4" s="102"/>
      <c r="K4" s="33"/>
      <c r="L4" s="36"/>
      <c r="M4" s="38"/>
      <c r="N4" s="38"/>
      <c r="O4" s="38"/>
      <c r="P4" s="38"/>
      <c r="Q4" s="26"/>
    </row>
    <row r="5" spans="1:17" ht="58" x14ac:dyDescent="0.35">
      <c r="A5" s="25"/>
      <c r="B5" s="45">
        <v>2</v>
      </c>
      <c r="C5" s="15" t="s">
        <v>41</v>
      </c>
      <c r="D5" s="15" t="s">
        <v>42</v>
      </c>
      <c r="E5" s="8" t="s">
        <v>54</v>
      </c>
      <c r="F5" s="10" t="s">
        <v>55</v>
      </c>
      <c r="G5" s="12" t="s">
        <v>56</v>
      </c>
      <c r="H5" s="21"/>
      <c r="I5" s="32"/>
      <c r="J5" s="102"/>
      <c r="K5" s="33"/>
      <c r="L5" s="36"/>
      <c r="M5" s="38"/>
      <c r="N5" s="38"/>
      <c r="O5" s="38"/>
      <c r="P5" s="38"/>
      <c r="Q5" s="26"/>
    </row>
    <row r="6" spans="1:17" ht="87" x14ac:dyDescent="0.35">
      <c r="A6" s="25"/>
      <c r="B6" s="45">
        <v>3</v>
      </c>
      <c r="C6" s="15" t="s">
        <v>43</v>
      </c>
      <c r="D6" s="15" t="s">
        <v>44</v>
      </c>
      <c r="E6" s="8" t="s">
        <v>57</v>
      </c>
      <c r="F6" s="10" t="s">
        <v>58</v>
      </c>
      <c r="G6" s="12" t="s">
        <v>59</v>
      </c>
      <c r="H6" s="21"/>
      <c r="I6" s="32"/>
      <c r="J6" s="102"/>
      <c r="K6" s="33"/>
      <c r="L6" s="36"/>
      <c r="M6" s="38"/>
      <c r="N6" s="38"/>
      <c r="O6" s="38"/>
      <c r="P6" s="38"/>
      <c r="Q6" s="26"/>
    </row>
    <row r="7" spans="1:17" ht="101.5" x14ac:dyDescent="0.35">
      <c r="A7" s="25"/>
      <c r="B7" s="45">
        <v>4</v>
      </c>
      <c r="C7" s="15" t="s">
        <v>45</v>
      </c>
      <c r="D7" s="15" t="s">
        <v>46</v>
      </c>
      <c r="E7" s="8" t="s">
        <v>60</v>
      </c>
      <c r="F7" s="10" t="s">
        <v>61</v>
      </c>
      <c r="G7" s="12" t="s">
        <v>62</v>
      </c>
      <c r="H7" s="21"/>
      <c r="I7" s="32"/>
      <c r="J7" s="102"/>
      <c r="K7" s="33"/>
      <c r="L7" s="36"/>
      <c r="M7" s="38"/>
      <c r="N7" s="38"/>
      <c r="O7" s="38"/>
      <c r="P7" s="38"/>
      <c r="Q7" s="26"/>
    </row>
    <row r="8" spans="1:17" ht="116" x14ac:dyDescent="0.35">
      <c r="A8" s="25"/>
      <c r="B8" s="45">
        <v>5</v>
      </c>
      <c r="C8" s="15" t="s">
        <v>47</v>
      </c>
      <c r="D8" s="15" t="s">
        <v>48</v>
      </c>
      <c r="E8" s="8" t="s">
        <v>63</v>
      </c>
      <c r="F8" s="10" t="s">
        <v>64</v>
      </c>
      <c r="G8" s="12" t="s">
        <v>65</v>
      </c>
      <c r="H8" s="21"/>
      <c r="I8" s="32"/>
      <c r="J8" s="102"/>
      <c r="K8" s="33"/>
      <c r="L8" s="36"/>
      <c r="M8" s="38"/>
      <c r="N8" s="38"/>
      <c r="O8" s="38"/>
      <c r="P8" s="38"/>
      <c r="Q8" s="26"/>
    </row>
    <row r="9" spans="1:17" ht="72.5" x14ac:dyDescent="0.35">
      <c r="A9" s="25"/>
      <c r="B9" s="45">
        <v>6</v>
      </c>
      <c r="C9" s="15" t="s">
        <v>49</v>
      </c>
      <c r="D9" s="15" t="s">
        <v>50</v>
      </c>
      <c r="E9" s="8" t="s">
        <v>66</v>
      </c>
      <c r="F9" s="10" t="s">
        <v>67</v>
      </c>
      <c r="G9" s="12" t="s">
        <v>68</v>
      </c>
      <c r="H9" s="21"/>
      <c r="I9" s="32"/>
      <c r="J9" s="33"/>
      <c r="K9" s="33"/>
      <c r="L9" s="36"/>
      <c r="M9" s="38"/>
      <c r="N9" s="38"/>
      <c r="O9" s="38"/>
      <c r="P9" s="38"/>
      <c r="Q9" s="26"/>
    </row>
    <row r="10" spans="1:17" x14ac:dyDescent="0.35">
      <c r="A10" s="25"/>
      <c r="B10" s="17"/>
      <c r="C10" s="17"/>
      <c r="D10" s="17"/>
      <c r="E10" s="17"/>
      <c r="F10" s="17"/>
      <c r="G10" s="17"/>
      <c r="H10" s="17"/>
      <c r="I10" s="17"/>
      <c r="J10" s="17"/>
      <c r="K10" s="17"/>
      <c r="L10" s="17"/>
      <c r="M10" s="17"/>
      <c r="N10" s="17"/>
      <c r="O10" s="17"/>
      <c r="P10" s="17"/>
      <c r="Q10" s="26"/>
    </row>
    <row r="11" spans="1:17" x14ac:dyDescent="0.35">
      <c r="A11" s="25"/>
      <c r="B11" s="17"/>
      <c r="C11" s="17"/>
      <c r="D11" s="17"/>
      <c r="E11" s="17"/>
      <c r="F11" s="17"/>
      <c r="G11" s="17"/>
      <c r="H11" s="17"/>
      <c r="I11" s="82" t="s">
        <v>173</v>
      </c>
      <c r="J11" s="83">
        <f>SUMPRODUCT(I4:I9,Setup!D9:D14)</f>
        <v>0</v>
      </c>
      <c r="K11" s="17"/>
      <c r="L11" s="17"/>
      <c r="M11" s="17"/>
      <c r="N11" s="17"/>
      <c r="O11" s="17"/>
      <c r="P11" s="17"/>
      <c r="Q11" s="26"/>
    </row>
    <row r="12" spans="1:17" x14ac:dyDescent="0.35">
      <c r="A12" s="25"/>
      <c r="B12" s="17"/>
      <c r="C12" s="17"/>
      <c r="D12" s="17"/>
      <c r="E12" s="17"/>
      <c r="F12" s="17"/>
      <c r="G12" s="17"/>
      <c r="H12" s="17"/>
      <c r="I12" s="17"/>
      <c r="J12" s="17"/>
      <c r="K12" s="17"/>
      <c r="L12" s="17"/>
      <c r="M12" s="17"/>
      <c r="N12" s="17"/>
      <c r="O12" s="17"/>
      <c r="P12" s="17"/>
      <c r="Q12" s="26"/>
    </row>
    <row r="13" spans="1:17" x14ac:dyDescent="0.35">
      <c r="A13" s="25"/>
      <c r="B13" s="17"/>
      <c r="C13" s="17"/>
      <c r="D13" s="17"/>
      <c r="E13" s="17"/>
      <c r="F13" s="17"/>
      <c r="G13" s="17"/>
      <c r="H13" s="17"/>
      <c r="I13" s="173" t="s">
        <v>172</v>
      </c>
      <c r="J13" s="175">
        <v>2023</v>
      </c>
      <c r="K13" s="17"/>
      <c r="L13" s="17"/>
      <c r="M13" s="17"/>
      <c r="N13" s="17"/>
      <c r="O13" s="17"/>
      <c r="P13" s="17"/>
      <c r="Q13" s="26"/>
    </row>
    <row r="14" spans="1:17" x14ac:dyDescent="0.35">
      <c r="A14" s="25"/>
      <c r="B14" s="17"/>
      <c r="C14" s="17"/>
      <c r="D14" s="17"/>
      <c r="E14" s="17"/>
      <c r="F14" s="17"/>
      <c r="G14" s="17"/>
      <c r="H14" s="17"/>
      <c r="I14" s="173"/>
      <c r="J14" s="175"/>
      <c r="K14" s="17"/>
      <c r="L14" s="17"/>
      <c r="M14" s="17"/>
      <c r="N14" s="17"/>
      <c r="O14" s="17"/>
      <c r="P14" s="17"/>
      <c r="Q14" s="26"/>
    </row>
    <row r="15" spans="1:17" x14ac:dyDescent="0.35">
      <c r="A15" s="29"/>
      <c r="B15" s="30"/>
      <c r="C15" s="30"/>
      <c r="D15" s="30"/>
      <c r="E15" s="30"/>
      <c r="F15" s="30"/>
      <c r="G15" s="30"/>
      <c r="H15" s="30"/>
      <c r="I15" s="30"/>
      <c r="J15" s="30"/>
      <c r="K15" s="30"/>
      <c r="L15" s="30"/>
      <c r="M15" s="30"/>
      <c r="N15" s="30"/>
      <c r="O15" s="30"/>
      <c r="P15" s="30"/>
      <c r="Q15" s="31"/>
    </row>
  </sheetData>
  <mergeCells count="9">
    <mergeCell ref="I13:I14"/>
    <mergeCell ref="J13:J14"/>
    <mergeCell ref="M2:P2"/>
    <mergeCell ref="C2:C3"/>
    <mergeCell ref="D2:D3"/>
    <mergeCell ref="E2:G2"/>
    <mergeCell ref="I2:I3"/>
    <mergeCell ref="J2:J3"/>
    <mergeCell ref="K2:K3"/>
  </mergeCells>
  <dataValidations count="2">
    <dataValidation type="list" errorStyle="information" allowBlank="1" showErrorMessage="1" errorTitle="Level of Deployment" error="Please score a value of 1, 2, or 3" sqref="I4:I9" xr:uid="{10C252DB-414B-4786-BCE1-3B2E5A294BB1}">
      <formula1>$E$3:$G$3</formula1>
    </dataValidation>
    <dataValidation type="whole" errorStyle="information" allowBlank="1" showInputMessage="1" showErrorMessage="1" errorTitle="Year" error="Please enter a valid year." sqref="J13:J14" xr:uid="{FD20BAA2-CA03-4C4D-A7DE-8623C4B04F37}">
      <formula1>1900</formula1>
      <formula2>2100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macro="[0]!submitDetectMonitorForecast">
                <anchor moveWithCells="1" sizeWithCells="1">
                  <from>
                    <xdr:col>10</xdr:col>
                    <xdr:colOff>304800</xdr:colOff>
                    <xdr:row>12</xdr:row>
                    <xdr:rowOff>0</xdr:rowOff>
                  </from>
                  <to>
                    <xdr:col>10</xdr:col>
                    <xdr:colOff>1187450</xdr:colOff>
                    <xdr:row>13</xdr:row>
                    <xdr:rowOff>158750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20D896-01BC-4EFA-BACC-EE403A7940D1}">
  <sheetPr codeName="Sheet4">
    <tabColor theme="5"/>
  </sheetPr>
  <dimension ref="A1:Q11"/>
  <sheetViews>
    <sheetView workbookViewId="0"/>
  </sheetViews>
  <sheetFormatPr defaultColWidth="9.08984375" defaultRowHeight="14.5" x14ac:dyDescent="0.35"/>
  <cols>
    <col min="1" max="2" width="4" style="1" customWidth="1"/>
    <col min="3" max="7" width="39" style="1" customWidth="1"/>
    <col min="8" max="8" width="2.90625" style="1" customWidth="1"/>
    <col min="9" max="10" width="22"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17"/>
      <c r="B1" s="23"/>
      <c r="C1" s="23"/>
      <c r="D1" s="23"/>
      <c r="E1" s="23"/>
      <c r="F1" s="23"/>
      <c r="G1" s="23"/>
      <c r="H1" s="23"/>
      <c r="I1" s="23"/>
      <c r="J1" s="23"/>
      <c r="K1" s="23"/>
      <c r="L1" s="17"/>
      <c r="M1" s="23"/>
      <c r="N1" s="23"/>
      <c r="O1" s="23"/>
      <c r="P1" s="23"/>
      <c r="Q1" s="24"/>
    </row>
    <row r="2" spans="1:17" ht="15" customHeight="1" x14ac:dyDescent="0.35">
      <c r="A2" s="17"/>
      <c r="B2" s="17"/>
      <c r="C2" s="174" t="s">
        <v>0</v>
      </c>
      <c r="D2" s="174" t="s">
        <v>7</v>
      </c>
      <c r="E2" s="174" t="s">
        <v>16</v>
      </c>
      <c r="F2" s="174"/>
      <c r="G2" s="174"/>
      <c r="H2" s="18"/>
      <c r="I2" s="173" t="s">
        <v>14</v>
      </c>
      <c r="J2" s="176" t="s">
        <v>37</v>
      </c>
      <c r="K2" s="176" t="s">
        <v>167</v>
      </c>
      <c r="L2" s="34"/>
      <c r="M2" s="171" t="s">
        <v>15</v>
      </c>
      <c r="N2" s="172"/>
      <c r="O2" s="172"/>
      <c r="P2" s="173"/>
      <c r="Q2" s="26"/>
    </row>
    <row r="3" spans="1:17" s="2" customFormat="1" ht="35.5" x14ac:dyDescent="0.35">
      <c r="A3" s="44"/>
      <c r="B3" s="44"/>
      <c r="C3" s="174"/>
      <c r="D3" s="174"/>
      <c r="E3" s="4">
        <v>1</v>
      </c>
      <c r="F3" s="5">
        <v>2</v>
      </c>
      <c r="G3" s="6">
        <v>3</v>
      </c>
      <c r="H3" s="19"/>
      <c r="I3" s="173"/>
      <c r="J3" s="176"/>
      <c r="K3" s="176"/>
      <c r="L3" s="35"/>
      <c r="M3" s="13" t="s">
        <v>38</v>
      </c>
      <c r="N3" s="13" t="s">
        <v>168</v>
      </c>
      <c r="O3" s="13" t="s">
        <v>35</v>
      </c>
      <c r="P3" s="13" t="s">
        <v>36</v>
      </c>
      <c r="Q3" s="28"/>
    </row>
    <row r="4" spans="1:17" ht="43.5" x14ac:dyDescent="0.35">
      <c r="A4" s="25"/>
      <c r="B4" s="46">
        <v>1</v>
      </c>
      <c r="C4" s="16" t="s">
        <v>69</v>
      </c>
      <c r="D4" s="15" t="s">
        <v>70</v>
      </c>
      <c r="E4" s="7" t="s">
        <v>73</v>
      </c>
      <c r="F4" s="9" t="s">
        <v>74</v>
      </c>
      <c r="G4" s="11" t="s">
        <v>75</v>
      </c>
      <c r="H4" s="20"/>
      <c r="I4" s="32"/>
      <c r="J4" s="102"/>
      <c r="K4" s="102"/>
      <c r="L4" s="37"/>
      <c r="M4" s="39"/>
      <c r="N4" s="39"/>
      <c r="O4" s="39"/>
      <c r="P4" s="39"/>
      <c r="Q4" s="26"/>
    </row>
    <row r="5" spans="1:17" ht="64.5" customHeight="1" x14ac:dyDescent="0.35">
      <c r="A5" s="25"/>
      <c r="B5" s="47">
        <v>2</v>
      </c>
      <c r="C5" s="15" t="s">
        <v>71</v>
      </c>
      <c r="D5" s="15" t="s">
        <v>72</v>
      </c>
      <c r="E5" s="8" t="s">
        <v>76</v>
      </c>
      <c r="F5" s="10" t="s">
        <v>77</v>
      </c>
      <c r="G5" s="12" t="s">
        <v>78</v>
      </c>
      <c r="H5" s="21"/>
      <c r="I5" s="32"/>
      <c r="J5" s="102"/>
      <c r="K5" s="102"/>
      <c r="L5" s="37"/>
      <c r="M5" s="39"/>
      <c r="N5" s="103"/>
      <c r="O5" s="39"/>
      <c r="P5" s="39"/>
      <c r="Q5" s="26"/>
    </row>
    <row r="6" spans="1:17" x14ac:dyDescent="0.35">
      <c r="A6" s="25"/>
      <c r="B6" s="17"/>
      <c r="C6" s="17"/>
      <c r="D6" s="17"/>
      <c r="E6" s="17"/>
      <c r="F6" s="17"/>
      <c r="G6" s="17"/>
      <c r="H6" s="17"/>
      <c r="I6" s="17"/>
      <c r="J6" s="17"/>
      <c r="K6" s="17"/>
      <c r="L6" s="17"/>
      <c r="M6" s="17"/>
      <c r="N6" s="17"/>
      <c r="O6" s="17"/>
      <c r="P6" s="17"/>
      <c r="Q6" s="26"/>
    </row>
    <row r="7" spans="1:17" x14ac:dyDescent="0.35">
      <c r="A7" s="25"/>
      <c r="B7" s="17"/>
      <c r="C7" s="17"/>
      <c r="D7" s="17"/>
      <c r="E7" s="17"/>
      <c r="F7" s="17"/>
      <c r="G7" s="17"/>
      <c r="H7" s="17"/>
      <c r="I7" s="82" t="s">
        <v>173</v>
      </c>
      <c r="J7" s="83">
        <f>SUMPRODUCT(I4:I5,Setup!D15:D16)</f>
        <v>0</v>
      </c>
      <c r="K7" s="17"/>
      <c r="L7" s="17"/>
      <c r="M7" s="17"/>
      <c r="N7" s="17"/>
      <c r="O7" s="17"/>
      <c r="P7" s="17"/>
      <c r="Q7" s="26"/>
    </row>
    <row r="8" spans="1:17" x14ac:dyDescent="0.35">
      <c r="A8" s="25"/>
      <c r="B8" s="17"/>
      <c r="C8" s="17"/>
      <c r="D8" s="17"/>
      <c r="E8" s="17"/>
      <c r="F8" s="17"/>
      <c r="G8" s="17"/>
      <c r="H8" s="17"/>
      <c r="I8" s="17"/>
      <c r="J8" s="17"/>
      <c r="K8" s="17"/>
      <c r="L8" s="17"/>
      <c r="M8" s="17"/>
      <c r="N8" s="17"/>
      <c r="O8" s="17"/>
      <c r="P8" s="17"/>
      <c r="Q8" s="26"/>
    </row>
    <row r="9" spans="1:17" x14ac:dyDescent="0.35">
      <c r="A9" s="25"/>
      <c r="B9" s="17"/>
      <c r="C9" s="17"/>
      <c r="D9" s="17"/>
      <c r="E9" s="17"/>
      <c r="F9" s="17"/>
      <c r="G9" s="17"/>
      <c r="H9" s="17"/>
      <c r="I9" s="173" t="s">
        <v>172</v>
      </c>
      <c r="J9" s="175">
        <v>2023</v>
      </c>
      <c r="K9" s="17"/>
      <c r="L9" s="17"/>
      <c r="M9" s="17"/>
      <c r="N9" s="17"/>
      <c r="O9" s="17"/>
      <c r="P9" s="17"/>
      <c r="Q9" s="26"/>
    </row>
    <row r="10" spans="1:17" x14ac:dyDescent="0.35">
      <c r="A10" s="25"/>
      <c r="B10" s="17"/>
      <c r="C10" s="17"/>
      <c r="D10" s="17"/>
      <c r="E10" s="17"/>
      <c r="F10" s="17"/>
      <c r="G10" s="17"/>
      <c r="H10" s="17"/>
      <c r="I10" s="173"/>
      <c r="J10" s="175"/>
      <c r="K10" s="17"/>
      <c r="L10" s="17"/>
      <c r="M10" s="17"/>
      <c r="N10" s="17"/>
      <c r="O10" s="17"/>
      <c r="P10" s="17"/>
      <c r="Q10" s="26"/>
    </row>
    <row r="11" spans="1:17" x14ac:dyDescent="0.35">
      <c r="A11" s="29"/>
      <c r="B11" s="30"/>
      <c r="C11" s="30"/>
      <c r="D11" s="30"/>
      <c r="E11" s="30"/>
      <c r="F11" s="30"/>
      <c r="G11" s="30"/>
      <c r="H11" s="30"/>
      <c r="I11" s="30"/>
      <c r="J11" s="30"/>
      <c r="K11" s="30"/>
      <c r="L11" s="30"/>
      <c r="M11" s="30"/>
      <c r="N11" s="30"/>
      <c r="O11" s="30"/>
      <c r="P11" s="30"/>
      <c r="Q11" s="31"/>
    </row>
  </sheetData>
  <mergeCells count="9">
    <mergeCell ref="I9:I10"/>
    <mergeCell ref="J9:J10"/>
    <mergeCell ref="M2:P2"/>
    <mergeCell ref="C2:C3"/>
    <mergeCell ref="D2:D3"/>
    <mergeCell ref="E2:G2"/>
    <mergeCell ref="I2:I3"/>
    <mergeCell ref="J2:J3"/>
    <mergeCell ref="K2:K3"/>
  </mergeCells>
  <dataValidations count="2">
    <dataValidation type="list" errorStyle="information" allowBlank="1" showErrorMessage="1" errorTitle="Level of Deployment" error="Please score a value of 1, 2, or 3" sqref="I4:I5" xr:uid="{D28EE5AD-4B39-4496-A9F7-BD0B937E7A06}">
      <formula1>$E$3:$G$3</formula1>
    </dataValidation>
    <dataValidation type="whole" errorStyle="information" allowBlank="1" showInputMessage="1" showErrorMessage="1" errorTitle="Year" error="Please enter a valid year." sqref="J9:J10" xr:uid="{D1CC3395-95BC-40FE-AF6D-3A04B7A3EB92}">
      <formula1>1900</formula1>
      <formula2>2100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8193" r:id="rId3" name="Button 1">
              <controlPr defaultSize="0" print="0" autoFill="0" autoPict="0" macro="[0]!submitWarningCommDissemination">
                <anchor moveWithCells="1" sizeWithCells="1">
                  <from>
                    <xdr:col>10</xdr:col>
                    <xdr:colOff>304800</xdr:colOff>
                    <xdr:row>8</xdr:row>
                    <xdr:rowOff>0</xdr:rowOff>
                  </from>
                  <to>
                    <xdr:col>10</xdr:col>
                    <xdr:colOff>1187450</xdr:colOff>
                    <xdr:row>9</xdr:row>
                    <xdr:rowOff>158750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254AF9-2B9E-4A2B-BD8E-5F3E44EB2B8F}">
  <sheetPr codeName="Sheet5">
    <tabColor theme="5"/>
  </sheetPr>
  <dimension ref="A1:Q16"/>
  <sheetViews>
    <sheetView topLeftCell="A3" workbookViewId="0">
      <selection activeCell="E6" sqref="E6"/>
    </sheetView>
  </sheetViews>
  <sheetFormatPr defaultColWidth="9.08984375" defaultRowHeight="14.5" x14ac:dyDescent="0.35"/>
  <cols>
    <col min="1" max="2" width="4" style="1" customWidth="1"/>
    <col min="3" max="7" width="39" style="1" customWidth="1"/>
    <col min="8" max="8" width="2.90625" style="1" customWidth="1"/>
    <col min="9" max="10" width="22"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22"/>
      <c r="B1" s="17"/>
      <c r="C1" s="23"/>
      <c r="D1" s="23"/>
      <c r="E1" s="23"/>
      <c r="F1" s="23"/>
      <c r="G1" s="23"/>
      <c r="H1" s="23"/>
      <c r="I1" s="23"/>
      <c r="J1" s="23"/>
      <c r="K1" s="23"/>
      <c r="L1" s="17"/>
      <c r="M1" s="23"/>
      <c r="N1" s="23"/>
      <c r="O1" s="23"/>
      <c r="P1" s="23"/>
      <c r="Q1" s="24"/>
    </row>
    <row r="2" spans="1:17" ht="15" customHeight="1" x14ac:dyDescent="0.35">
      <c r="A2" s="25"/>
      <c r="B2" s="17"/>
      <c r="C2" s="174" t="s">
        <v>0</v>
      </c>
      <c r="D2" s="174" t="s">
        <v>7</v>
      </c>
      <c r="E2" s="174" t="s">
        <v>16</v>
      </c>
      <c r="F2" s="174"/>
      <c r="G2" s="174"/>
      <c r="H2" s="18"/>
      <c r="I2" s="173" t="s">
        <v>14</v>
      </c>
      <c r="J2" s="176" t="s">
        <v>37</v>
      </c>
      <c r="K2" s="176" t="s">
        <v>167</v>
      </c>
      <c r="L2" s="34"/>
      <c r="M2" s="171" t="s">
        <v>15</v>
      </c>
      <c r="N2" s="172"/>
      <c r="O2" s="172"/>
      <c r="P2" s="173"/>
      <c r="Q2" s="26"/>
    </row>
    <row r="3" spans="1:17" s="2" customFormat="1" ht="35.5" x14ac:dyDescent="0.35">
      <c r="A3" s="27"/>
      <c r="B3" s="44"/>
      <c r="C3" s="174"/>
      <c r="D3" s="174"/>
      <c r="E3" s="4">
        <v>1</v>
      </c>
      <c r="F3" s="5">
        <v>2</v>
      </c>
      <c r="G3" s="6">
        <v>3</v>
      </c>
      <c r="H3" s="19"/>
      <c r="I3" s="173"/>
      <c r="J3" s="176"/>
      <c r="K3" s="176"/>
      <c r="L3" s="35"/>
      <c r="M3" s="13" t="s">
        <v>38</v>
      </c>
      <c r="N3" s="13" t="s">
        <v>168</v>
      </c>
      <c r="O3" s="13" t="s">
        <v>35</v>
      </c>
      <c r="P3" s="13" t="s">
        <v>36</v>
      </c>
      <c r="Q3" s="28"/>
    </row>
    <row r="4" spans="1:17" ht="72.5" x14ac:dyDescent="0.35">
      <c r="A4" s="25"/>
      <c r="B4" s="45">
        <v>1</v>
      </c>
      <c r="C4" s="16" t="s">
        <v>79</v>
      </c>
      <c r="D4" s="15" t="s">
        <v>80</v>
      </c>
      <c r="E4" s="7" t="s">
        <v>636</v>
      </c>
      <c r="F4" s="9" t="s">
        <v>90</v>
      </c>
      <c r="G4" s="11" t="s">
        <v>91</v>
      </c>
      <c r="H4" s="20"/>
      <c r="I4" s="32"/>
      <c r="J4" s="102"/>
      <c r="K4" s="102"/>
      <c r="L4" s="36"/>
      <c r="M4" s="14"/>
      <c r="N4" s="14"/>
      <c r="O4" s="14"/>
      <c r="P4" s="14"/>
      <c r="Q4" s="26"/>
    </row>
    <row r="5" spans="1:17" ht="29" x14ac:dyDescent="0.35">
      <c r="A5" s="25"/>
      <c r="B5" s="45">
        <v>2</v>
      </c>
      <c r="C5" s="15" t="s">
        <v>81</v>
      </c>
      <c r="D5" s="15" t="s">
        <v>82</v>
      </c>
      <c r="E5" s="8" t="s">
        <v>92</v>
      </c>
      <c r="F5" s="10" t="s">
        <v>93</v>
      </c>
      <c r="G5" s="12" t="s">
        <v>94</v>
      </c>
      <c r="H5" s="21"/>
      <c r="I5" s="32"/>
      <c r="J5" s="102"/>
      <c r="K5" s="102"/>
      <c r="L5" s="36"/>
      <c r="M5" s="14"/>
      <c r="N5" s="14"/>
      <c r="O5" s="14"/>
      <c r="P5" s="14"/>
      <c r="Q5" s="26"/>
    </row>
    <row r="6" spans="1:17" ht="58" x14ac:dyDescent="0.35">
      <c r="A6" s="25"/>
      <c r="B6" s="45">
        <v>3</v>
      </c>
      <c r="C6" s="15" t="s">
        <v>83</v>
      </c>
      <c r="D6" s="15" t="s">
        <v>84</v>
      </c>
      <c r="E6" s="8" t="s">
        <v>95</v>
      </c>
      <c r="F6" s="10" t="s">
        <v>96</v>
      </c>
      <c r="G6" s="12" t="s">
        <v>97</v>
      </c>
      <c r="H6" s="21"/>
      <c r="I6" s="32"/>
      <c r="J6" s="102"/>
      <c r="K6" s="102"/>
      <c r="L6" s="36"/>
      <c r="M6" s="14"/>
      <c r="N6" s="14"/>
      <c r="O6" s="14"/>
      <c r="P6" s="14"/>
      <c r="Q6" s="26"/>
    </row>
    <row r="7" spans="1:17" ht="95.25" customHeight="1" x14ac:dyDescent="0.35">
      <c r="A7" s="25"/>
      <c r="B7" s="45">
        <v>4</v>
      </c>
      <c r="C7" s="15" t="s">
        <v>85</v>
      </c>
      <c r="D7" s="15" t="s">
        <v>86</v>
      </c>
      <c r="E7" s="8" t="s">
        <v>89</v>
      </c>
      <c r="F7" s="10" t="s">
        <v>98</v>
      </c>
      <c r="G7" s="12" t="s">
        <v>99</v>
      </c>
      <c r="H7" s="21"/>
      <c r="I7" s="32"/>
      <c r="J7" s="102"/>
      <c r="K7" s="102"/>
      <c r="L7" s="36"/>
      <c r="M7" s="14"/>
      <c r="N7" s="14"/>
      <c r="O7" s="14"/>
      <c r="P7" s="14"/>
      <c r="Q7" s="26"/>
    </row>
    <row r="8" spans="1:17" ht="145" x14ac:dyDescent="0.35">
      <c r="A8" s="25"/>
      <c r="B8" s="45">
        <v>5</v>
      </c>
      <c r="C8" s="15" t="s">
        <v>87</v>
      </c>
      <c r="D8" s="15" t="s">
        <v>88</v>
      </c>
      <c r="E8" s="8" t="s">
        <v>100</v>
      </c>
      <c r="F8" s="10" t="s">
        <v>101</v>
      </c>
      <c r="G8" s="12" t="s">
        <v>102</v>
      </c>
      <c r="H8" s="21"/>
      <c r="I8" s="32"/>
      <c r="J8" s="102"/>
      <c r="K8" s="102"/>
      <c r="L8" s="36"/>
      <c r="M8" s="14"/>
      <c r="N8" s="14"/>
      <c r="O8" s="14"/>
      <c r="P8" s="14"/>
      <c r="Q8" s="26"/>
    </row>
    <row r="9" spans="1:17" ht="72.5" x14ac:dyDescent="0.35">
      <c r="A9" s="17"/>
      <c r="B9" s="145">
        <v>6</v>
      </c>
      <c r="C9" s="14" t="s">
        <v>628</v>
      </c>
      <c r="D9" s="14" t="s">
        <v>629</v>
      </c>
      <c r="E9" s="8" t="s">
        <v>630</v>
      </c>
      <c r="F9" s="146" t="s">
        <v>631</v>
      </c>
      <c r="G9" s="12" t="s">
        <v>632</v>
      </c>
      <c r="H9" s="17"/>
      <c r="I9" s="32"/>
      <c r="J9" s="102"/>
      <c r="K9" s="102"/>
      <c r="L9" s="36"/>
      <c r="M9" s="14"/>
      <c r="N9" s="14"/>
      <c r="O9" s="14"/>
      <c r="P9" s="14"/>
      <c r="Q9" s="26"/>
    </row>
    <row r="10" spans="1:17" x14ac:dyDescent="0.35">
      <c r="A10" s="17"/>
      <c r="B10" s="17"/>
      <c r="C10" s="21"/>
      <c r="D10" s="21"/>
      <c r="E10" s="21"/>
      <c r="F10" s="21"/>
      <c r="G10" s="21"/>
      <c r="H10" s="17"/>
      <c r="I10" s="17"/>
      <c r="J10" s="17"/>
      <c r="K10" s="17"/>
      <c r="L10" s="17"/>
      <c r="M10" s="17"/>
      <c r="N10" s="17"/>
      <c r="O10" s="17"/>
      <c r="P10" s="17"/>
      <c r="Q10" s="26"/>
    </row>
    <row r="11" spans="1:17" x14ac:dyDescent="0.35">
      <c r="A11" s="25"/>
      <c r="B11" s="17"/>
      <c r="C11" s="17"/>
      <c r="D11" s="17"/>
      <c r="E11" s="17"/>
      <c r="F11" s="17"/>
      <c r="G11" s="17"/>
      <c r="H11" s="17"/>
      <c r="I11" s="82" t="s">
        <v>173</v>
      </c>
      <c r="J11" s="83">
        <f>SUMPRODUCT(I4:I9,Setup!D17:D22)</f>
        <v>0</v>
      </c>
      <c r="K11" s="17"/>
      <c r="L11" s="17"/>
      <c r="M11" s="17"/>
      <c r="N11" s="17"/>
      <c r="O11" s="17"/>
      <c r="P11" s="17"/>
      <c r="Q11" s="26"/>
    </row>
    <row r="12" spans="1:17" x14ac:dyDescent="0.35">
      <c r="A12" s="25"/>
      <c r="B12" s="17"/>
      <c r="C12" s="17"/>
      <c r="D12" s="17"/>
      <c r="E12" s="17"/>
      <c r="F12" s="17"/>
      <c r="G12" s="17"/>
      <c r="H12" s="17"/>
      <c r="I12" s="17"/>
      <c r="J12" s="17"/>
      <c r="K12" s="17"/>
      <c r="L12" s="17"/>
      <c r="M12" s="17"/>
      <c r="N12" s="17"/>
      <c r="O12" s="17"/>
      <c r="P12" s="17"/>
      <c r="Q12" s="26"/>
    </row>
    <row r="13" spans="1:17" x14ac:dyDescent="0.35">
      <c r="A13" s="25"/>
      <c r="B13" s="17"/>
      <c r="C13" s="17"/>
      <c r="D13" s="17"/>
      <c r="E13" s="17"/>
      <c r="F13" s="17"/>
      <c r="G13" s="17"/>
      <c r="H13" s="17"/>
      <c r="I13" s="173" t="s">
        <v>172</v>
      </c>
      <c r="J13" s="175">
        <v>2023</v>
      </c>
      <c r="K13" s="17"/>
      <c r="L13" s="17"/>
      <c r="M13" s="17"/>
      <c r="N13" s="17"/>
      <c r="O13" s="17"/>
      <c r="P13" s="17"/>
      <c r="Q13" s="26"/>
    </row>
    <row r="14" spans="1:17" x14ac:dyDescent="0.35">
      <c r="A14" s="25"/>
      <c r="B14" s="17"/>
      <c r="C14" s="17"/>
      <c r="D14" s="17"/>
      <c r="E14" s="17"/>
      <c r="F14" s="17"/>
      <c r="G14" s="17"/>
      <c r="H14" s="17"/>
      <c r="I14" s="173"/>
      <c r="J14" s="175"/>
      <c r="K14" s="17"/>
      <c r="L14" s="17"/>
      <c r="M14" s="17"/>
      <c r="N14" s="17"/>
      <c r="O14" s="17"/>
      <c r="P14" s="17"/>
      <c r="Q14" s="26"/>
    </row>
    <row r="15" spans="1:17" x14ac:dyDescent="0.35">
      <c r="A15" s="29"/>
      <c r="B15" s="30"/>
      <c r="C15" s="30"/>
      <c r="D15" s="30"/>
      <c r="E15" s="30"/>
      <c r="F15" s="30"/>
      <c r="G15" s="30"/>
      <c r="H15" s="30"/>
      <c r="I15" s="30"/>
      <c r="J15" s="30"/>
      <c r="K15" s="30"/>
      <c r="L15" s="30"/>
      <c r="M15" s="30"/>
      <c r="N15" s="30"/>
      <c r="O15" s="30"/>
      <c r="P15" s="30"/>
      <c r="Q15" s="31"/>
    </row>
    <row r="16" spans="1:17" x14ac:dyDescent="0.35">
      <c r="B16" s="30"/>
    </row>
  </sheetData>
  <mergeCells count="9">
    <mergeCell ref="I13:I14"/>
    <mergeCell ref="J13:J14"/>
    <mergeCell ref="M2:P2"/>
    <mergeCell ref="C2:C3"/>
    <mergeCell ref="D2:D3"/>
    <mergeCell ref="E2:G2"/>
    <mergeCell ref="I2:I3"/>
    <mergeCell ref="J2:J3"/>
    <mergeCell ref="K2:K3"/>
  </mergeCells>
  <dataValidations count="2">
    <dataValidation type="list" errorStyle="information" allowBlank="1" showErrorMessage="1" errorTitle="Level of Deployment" error="Please score a value of 1, 2, or 3" sqref="I4:I9" xr:uid="{12DD3F8C-82C3-4D83-9342-73FB52A0BDB3}">
      <formula1>$E$3:$G$3</formula1>
    </dataValidation>
    <dataValidation type="whole" errorStyle="information" allowBlank="1" showInputMessage="1" showErrorMessage="1" errorTitle="Year" error="Please enter a valid year." sqref="J13:J14" xr:uid="{34728557-97A2-41CD-A5C2-D4B5D2B468C0}">
      <formula1>1900</formula1>
      <formula2>2100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9218" r:id="rId3" name="Button 2">
              <controlPr defaultSize="0" print="0" autoFill="0" autoPict="0" macro="[0]!submitPrepareResponse">
                <anchor moveWithCells="1" sizeWithCells="1">
                  <from>
                    <xdr:col>10</xdr:col>
                    <xdr:colOff>304800</xdr:colOff>
                    <xdr:row>12</xdr:row>
                    <xdr:rowOff>0</xdr:rowOff>
                  </from>
                  <to>
                    <xdr:col>10</xdr:col>
                    <xdr:colOff>1187450</xdr:colOff>
                    <xdr:row>13</xdr:row>
                    <xdr:rowOff>158750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CF5FD-02EA-4CE4-9C27-193F9544534B}">
  <sheetPr codeName="Sheet6">
    <tabColor theme="8"/>
  </sheetPr>
  <dimension ref="A1:Q12"/>
  <sheetViews>
    <sheetView workbookViewId="0"/>
  </sheetViews>
  <sheetFormatPr defaultColWidth="9.08984375" defaultRowHeight="14.5" x14ac:dyDescent="0.35"/>
  <cols>
    <col min="1" max="2" width="4" style="1" customWidth="1"/>
    <col min="3" max="7" width="39" style="1" customWidth="1"/>
    <col min="8" max="8" width="2.90625" style="1" customWidth="1"/>
    <col min="9" max="10" width="22"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17"/>
      <c r="B1" s="17"/>
      <c r="C1" s="23"/>
      <c r="D1" s="23"/>
      <c r="E1" s="23"/>
      <c r="F1" s="23"/>
      <c r="G1" s="23"/>
      <c r="H1" s="23"/>
      <c r="I1" s="23"/>
      <c r="J1" s="23"/>
      <c r="K1" s="23"/>
      <c r="L1" s="17"/>
      <c r="M1" s="23"/>
      <c r="N1" s="23"/>
      <c r="O1" s="23"/>
      <c r="P1" s="23"/>
      <c r="Q1" s="24"/>
    </row>
    <row r="2" spans="1:17" ht="15" customHeight="1" x14ac:dyDescent="0.35">
      <c r="A2" s="17"/>
      <c r="B2" s="17"/>
      <c r="C2" s="174" t="s">
        <v>0</v>
      </c>
      <c r="D2" s="174" t="s">
        <v>7</v>
      </c>
      <c r="E2" s="174" t="s">
        <v>16</v>
      </c>
      <c r="F2" s="174"/>
      <c r="G2" s="174"/>
      <c r="H2" s="18"/>
      <c r="I2" s="173" t="s">
        <v>14</v>
      </c>
      <c r="J2" s="176" t="s">
        <v>37</v>
      </c>
      <c r="K2" s="176" t="s">
        <v>167</v>
      </c>
      <c r="L2" s="34"/>
      <c r="M2" s="171" t="s">
        <v>15</v>
      </c>
      <c r="N2" s="172"/>
      <c r="O2" s="172"/>
      <c r="P2" s="173"/>
      <c r="Q2" s="26"/>
    </row>
    <row r="3" spans="1:17" s="2" customFormat="1" ht="35.5" x14ac:dyDescent="0.35">
      <c r="A3" s="44"/>
      <c r="B3" s="44"/>
      <c r="C3" s="174"/>
      <c r="D3" s="174"/>
      <c r="E3" s="4">
        <v>1</v>
      </c>
      <c r="F3" s="5">
        <v>2</v>
      </c>
      <c r="G3" s="6">
        <v>3</v>
      </c>
      <c r="H3" s="19"/>
      <c r="I3" s="173"/>
      <c r="J3" s="176"/>
      <c r="K3" s="176"/>
      <c r="L3" s="35"/>
      <c r="M3" s="13" t="s">
        <v>38</v>
      </c>
      <c r="N3" s="13" t="s">
        <v>168</v>
      </c>
      <c r="O3" s="13" t="s">
        <v>35</v>
      </c>
      <c r="P3" s="13" t="s">
        <v>36</v>
      </c>
      <c r="Q3" s="28"/>
    </row>
    <row r="4" spans="1:17" ht="124.5" customHeight="1" x14ac:dyDescent="0.35">
      <c r="A4" s="17"/>
      <c r="B4" s="45">
        <v>1</v>
      </c>
      <c r="C4" s="16" t="s">
        <v>103</v>
      </c>
      <c r="D4" s="15" t="s">
        <v>104</v>
      </c>
      <c r="E4" s="7" t="s">
        <v>108</v>
      </c>
      <c r="F4" s="9" t="s">
        <v>109</v>
      </c>
      <c r="G4" s="11" t="s">
        <v>110</v>
      </c>
      <c r="H4" s="20"/>
      <c r="I4" s="32"/>
      <c r="J4" s="102"/>
      <c r="K4" s="102"/>
      <c r="L4" s="36"/>
      <c r="M4" s="38"/>
      <c r="N4" s="38"/>
      <c r="O4" s="38"/>
      <c r="P4" s="38"/>
      <c r="Q4" s="26"/>
    </row>
    <row r="5" spans="1:17" ht="101.5" x14ac:dyDescent="0.35">
      <c r="A5" s="17"/>
      <c r="B5" s="45">
        <v>2</v>
      </c>
      <c r="C5" s="15" t="s">
        <v>152</v>
      </c>
      <c r="D5" s="15" t="s">
        <v>105</v>
      </c>
      <c r="E5" s="8" t="s">
        <v>111</v>
      </c>
      <c r="F5" s="10" t="s">
        <v>112</v>
      </c>
      <c r="G5" s="12" t="s">
        <v>113</v>
      </c>
      <c r="H5" s="21"/>
      <c r="I5" s="32"/>
      <c r="J5" s="102"/>
      <c r="K5" s="102"/>
      <c r="L5" s="36"/>
      <c r="M5" s="38"/>
      <c r="N5" s="38"/>
      <c r="O5" s="38"/>
      <c r="P5" s="38"/>
      <c r="Q5" s="26"/>
    </row>
    <row r="6" spans="1:17" ht="72.5" x14ac:dyDescent="0.35">
      <c r="A6" s="17"/>
      <c r="B6" s="45">
        <v>3</v>
      </c>
      <c r="C6" s="15" t="s">
        <v>106</v>
      </c>
      <c r="D6" s="15" t="s">
        <v>107</v>
      </c>
      <c r="E6" s="8" t="s">
        <v>114</v>
      </c>
      <c r="F6" s="10" t="s">
        <v>115</v>
      </c>
      <c r="G6" s="12" t="s">
        <v>116</v>
      </c>
      <c r="H6" s="21"/>
      <c r="I6" s="32"/>
      <c r="J6" s="102"/>
      <c r="K6" s="102"/>
      <c r="L6" s="36"/>
      <c r="M6" s="38"/>
      <c r="N6" s="38"/>
      <c r="O6" s="38"/>
      <c r="P6" s="38"/>
      <c r="Q6" s="26"/>
    </row>
    <row r="7" spans="1:17" x14ac:dyDescent="0.35">
      <c r="A7" s="25"/>
      <c r="B7" s="17"/>
      <c r="C7" s="17"/>
      <c r="D7" s="17"/>
      <c r="E7" s="17"/>
      <c r="F7" s="17"/>
      <c r="G7" s="17"/>
      <c r="H7" s="17"/>
      <c r="I7" s="17"/>
      <c r="J7" s="17"/>
      <c r="K7" s="17"/>
      <c r="L7" s="17"/>
      <c r="M7" s="17"/>
      <c r="N7" s="17"/>
      <c r="O7" s="17"/>
      <c r="P7" s="17"/>
      <c r="Q7" s="26"/>
    </row>
    <row r="8" spans="1:17" x14ac:dyDescent="0.35">
      <c r="A8" s="25"/>
      <c r="B8" s="17"/>
      <c r="C8" s="17"/>
      <c r="D8" s="17"/>
      <c r="E8" s="17"/>
      <c r="F8" s="17"/>
      <c r="G8" s="17"/>
      <c r="H8" s="17"/>
      <c r="I8" s="82" t="s">
        <v>173</v>
      </c>
      <c r="J8" s="83">
        <f>SUMPRODUCT(I4:I6,Setup!D23:D25)</f>
        <v>0</v>
      </c>
      <c r="K8" s="17"/>
      <c r="L8" s="17"/>
      <c r="M8" s="17"/>
      <c r="N8" s="17"/>
      <c r="O8" s="17"/>
      <c r="P8" s="17"/>
      <c r="Q8" s="26"/>
    </row>
    <row r="9" spans="1:17" x14ac:dyDescent="0.35">
      <c r="A9" s="25"/>
      <c r="B9" s="17"/>
      <c r="C9" s="17"/>
      <c r="D9" s="17"/>
      <c r="E9" s="17"/>
      <c r="F9" s="17"/>
      <c r="G9" s="17"/>
      <c r="H9" s="17"/>
      <c r="I9" s="17"/>
      <c r="J9" s="17"/>
      <c r="K9" s="17"/>
      <c r="L9" s="17"/>
      <c r="M9" s="17"/>
      <c r="N9" s="17"/>
      <c r="O9" s="17"/>
      <c r="P9" s="17"/>
      <c r="Q9" s="26"/>
    </row>
    <row r="10" spans="1:17" x14ac:dyDescent="0.35">
      <c r="A10" s="25"/>
      <c r="B10" s="17"/>
      <c r="C10" s="17"/>
      <c r="D10" s="17"/>
      <c r="E10" s="17"/>
      <c r="F10" s="17"/>
      <c r="G10" s="17"/>
      <c r="H10" s="17"/>
      <c r="I10" s="173" t="s">
        <v>172</v>
      </c>
      <c r="J10" s="175">
        <v>2023</v>
      </c>
      <c r="K10" s="17"/>
      <c r="L10" s="17"/>
      <c r="M10" s="17"/>
      <c r="N10" s="17"/>
      <c r="O10" s="17"/>
      <c r="P10" s="17"/>
      <c r="Q10" s="26"/>
    </row>
    <row r="11" spans="1:17" x14ac:dyDescent="0.35">
      <c r="A11" s="25"/>
      <c r="B11" s="17"/>
      <c r="C11" s="17"/>
      <c r="D11" s="17"/>
      <c r="E11" s="17"/>
      <c r="F11" s="17"/>
      <c r="G11" s="17"/>
      <c r="H11" s="17"/>
      <c r="I11" s="173"/>
      <c r="J11" s="175"/>
      <c r="K11" s="17"/>
      <c r="L11" s="17"/>
      <c r="M11" s="17"/>
      <c r="N11" s="17"/>
      <c r="O11" s="17"/>
      <c r="P11" s="17"/>
      <c r="Q11" s="26"/>
    </row>
    <row r="12" spans="1:17" x14ac:dyDescent="0.35">
      <c r="A12" s="29"/>
      <c r="B12" s="30"/>
      <c r="C12" s="30"/>
      <c r="D12" s="30"/>
      <c r="E12" s="30"/>
      <c r="F12" s="30"/>
      <c r="G12" s="30"/>
      <c r="H12" s="30"/>
      <c r="I12" s="30"/>
      <c r="J12" s="30"/>
      <c r="K12" s="30"/>
      <c r="L12" s="30"/>
      <c r="M12" s="30"/>
      <c r="N12" s="30"/>
      <c r="O12" s="30"/>
      <c r="P12" s="30"/>
      <c r="Q12" s="31"/>
    </row>
  </sheetData>
  <mergeCells count="9">
    <mergeCell ref="I10:I11"/>
    <mergeCell ref="J10:J11"/>
    <mergeCell ref="M2:P2"/>
    <mergeCell ref="C2:C3"/>
    <mergeCell ref="D2:D3"/>
    <mergeCell ref="E2:G2"/>
    <mergeCell ref="I2:I3"/>
    <mergeCell ref="J2:J3"/>
    <mergeCell ref="K2:K3"/>
  </mergeCells>
  <dataValidations count="2">
    <dataValidation type="list" errorStyle="information" allowBlank="1" showErrorMessage="1" errorTitle="Level of Deployment" error="Please score a value of 1, 2, or 3" sqref="I4:I6" xr:uid="{995E08A8-0E60-46DF-B550-E47FB4288D72}">
      <formula1>$E$3:$G$3</formula1>
    </dataValidation>
    <dataValidation type="whole" errorStyle="information" allowBlank="1" showInputMessage="1" showErrorMessage="1" errorTitle="Year" error="Please enter a valid year." sqref="J10:J11" xr:uid="{E4627D35-2DC2-4D14-BAC3-A433F077E7EA}">
      <formula1>1900</formula1>
      <formula2>2100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submitReliability">
                <anchor moveWithCells="1" sizeWithCells="1">
                  <from>
                    <xdr:col>10</xdr:col>
                    <xdr:colOff>304800</xdr:colOff>
                    <xdr:row>9</xdr:row>
                    <xdr:rowOff>0</xdr:rowOff>
                  </from>
                  <to>
                    <xdr:col>10</xdr:col>
                    <xdr:colOff>1187450</xdr:colOff>
                    <xdr:row>10</xdr:row>
                    <xdr:rowOff>158750</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F25B9-E99B-4F5A-BAF1-49281FA92EC1}">
  <sheetPr codeName="Sheet7">
    <tabColor theme="9"/>
  </sheetPr>
  <dimension ref="A1:Q12"/>
  <sheetViews>
    <sheetView workbookViewId="0"/>
  </sheetViews>
  <sheetFormatPr defaultColWidth="9.08984375" defaultRowHeight="14.5" x14ac:dyDescent="0.35"/>
  <cols>
    <col min="1" max="2" width="4" style="1" customWidth="1"/>
    <col min="3" max="7" width="39" style="1" customWidth="1"/>
    <col min="8" max="8" width="2.90625" style="1" customWidth="1"/>
    <col min="9" max="10" width="22" style="1" customWidth="1"/>
    <col min="11" max="11" width="35.453125" style="1" customWidth="1"/>
    <col min="12" max="12" width="2.90625" style="1" customWidth="1"/>
    <col min="13" max="13" width="42.90625" style="1" customWidth="1"/>
    <col min="14" max="16" width="38.453125" style="1" customWidth="1"/>
    <col min="17" max="17" width="3.453125" style="1" customWidth="1"/>
    <col min="18" max="16384" width="9.08984375" style="1"/>
  </cols>
  <sheetData>
    <row r="1" spans="1:17" x14ac:dyDescent="0.35">
      <c r="A1" s="17"/>
      <c r="B1" s="17"/>
      <c r="C1" s="23"/>
      <c r="D1" s="23"/>
      <c r="E1" s="23"/>
      <c r="F1" s="23"/>
      <c r="G1" s="23"/>
      <c r="H1" s="23"/>
      <c r="I1" s="23"/>
      <c r="J1" s="23"/>
      <c r="K1" s="23"/>
      <c r="L1" s="17"/>
      <c r="M1" s="23"/>
      <c r="N1" s="23"/>
      <c r="O1" s="23"/>
      <c r="P1" s="23"/>
      <c r="Q1" s="24"/>
    </row>
    <row r="2" spans="1:17" ht="15" customHeight="1" x14ac:dyDescent="0.35">
      <c r="A2" s="17"/>
      <c r="B2" s="17"/>
      <c r="C2" s="174" t="s">
        <v>0</v>
      </c>
      <c r="D2" s="174" t="s">
        <v>7</v>
      </c>
      <c r="E2" s="174" t="s">
        <v>16</v>
      </c>
      <c r="F2" s="174"/>
      <c r="G2" s="174"/>
      <c r="H2" s="18"/>
      <c r="I2" s="173" t="s">
        <v>14</v>
      </c>
      <c r="J2" s="176" t="s">
        <v>37</v>
      </c>
      <c r="K2" s="176" t="s">
        <v>167</v>
      </c>
      <c r="L2" s="34"/>
      <c r="M2" s="171" t="s">
        <v>15</v>
      </c>
      <c r="N2" s="172"/>
      <c r="O2" s="172"/>
      <c r="P2" s="173"/>
      <c r="Q2" s="26"/>
    </row>
    <row r="3" spans="1:17" s="2" customFormat="1" ht="35.5" x14ac:dyDescent="0.35">
      <c r="A3" s="44"/>
      <c r="B3" s="44"/>
      <c r="C3" s="174"/>
      <c r="D3" s="174"/>
      <c r="E3" s="4">
        <v>1</v>
      </c>
      <c r="F3" s="5">
        <v>2</v>
      </c>
      <c r="G3" s="6">
        <v>3</v>
      </c>
      <c r="H3" s="19"/>
      <c r="I3" s="173"/>
      <c r="J3" s="176"/>
      <c r="K3" s="176"/>
      <c r="L3" s="35"/>
      <c r="M3" s="13" t="s">
        <v>38</v>
      </c>
      <c r="N3" s="13" t="s">
        <v>168</v>
      </c>
      <c r="O3" s="13" t="s">
        <v>35</v>
      </c>
      <c r="P3" s="13" t="s">
        <v>36</v>
      </c>
      <c r="Q3" s="28"/>
    </row>
    <row r="4" spans="1:17" ht="43.5" x14ac:dyDescent="0.35">
      <c r="A4" s="17"/>
      <c r="B4" s="45">
        <v>1</v>
      </c>
      <c r="C4" s="16" t="s">
        <v>117</v>
      </c>
      <c r="D4" s="15" t="s">
        <v>118</v>
      </c>
      <c r="E4" s="7" t="s">
        <v>123</v>
      </c>
      <c r="F4" s="9" t="s">
        <v>124</v>
      </c>
      <c r="G4" s="11" t="s">
        <v>125</v>
      </c>
      <c r="H4" s="20"/>
      <c r="I4" s="32"/>
      <c r="J4" s="102"/>
      <c r="K4" s="102"/>
      <c r="L4" s="36"/>
      <c r="M4" s="14" t="s">
        <v>132</v>
      </c>
      <c r="N4" s="14" t="s">
        <v>133</v>
      </c>
      <c r="O4" s="14" t="s">
        <v>134</v>
      </c>
      <c r="P4" s="14" t="s">
        <v>135</v>
      </c>
      <c r="Q4" s="26"/>
    </row>
    <row r="5" spans="1:17" ht="58" x14ac:dyDescent="0.35">
      <c r="A5" s="17"/>
      <c r="B5" s="45">
        <v>2</v>
      </c>
      <c r="C5" s="15" t="s">
        <v>119</v>
      </c>
      <c r="D5" s="15" t="s">
        <v>120</v>
      </c>
      <c r="E5" s="8" t="s">
        <v>126</v>
      </c>
      <c r="F5" s="10" t="s">
        <v>127</v>
      </c>
      <c r="G5" s="12" t="s">
        <v>128</v>
      </c>
      <c r="H5" s="21"/>
      <c r="I5" s="32"/>
      <c r="J5" s="102"/>
      <c r="K5" s="102"/>
      <c r="L5" s="36"/>
      <c r="M5" s="14" t="s">
        <v>132</v>
      </c>
      <c r="N5" s="14" t="s">
        <v>133</v>
      </c>
      <c r="O5" s="14" t="s">
        <v>134</v>
      </c>
      <c r="P5" s="14" t="s">
        <v>135</v>
      </c>
      <c r="Q5" s="26"/>
    </row>
    <row r="6" spans="1:17" ht="72.5" x14ac:dyDescent="0.35">
      <c r="A6" s="17"/>
      <c r="B6" s="45">
        <v>3</v>
      </c>
      <c r="C6" s="15" t="s">
        <v>121</v>
      </c>
      <c r="D6" s="15" t="s">
        <v>122</v>
      </c>
      <c r="E6" s="8" t="s">
        <v>129</v>
      </c>
      <c r="F6" s="10" t="s">
        <v>130</v>
      </c>
      <c r="G6" s="12" t="s">
        <v>131</v>
      </c>
      <c r="H6" s="21"/>
      <c r="I6" s="32"/>
      <c r="J6" s="102"/>
      <c r="K6" s="102"/>
      <c r="L6" s="36"/>
      <c r="M6" s="14" t="s">
        <v>132</v>
      </c>
      <c r="N6" s="14" t="s">
        <v>133</v>
      </c>
      <c r="O6" s="14" t="s">
        <v>134</v>
      </c>
      <c r="P6" s="14" t="s">
        <v>135</v>
      </c>
      <c r="Q6" s="26"/>
    </row>
    <row r="7" spans="1:17" x14ac:dyDescent="0.35">
      <c r="A7" s="25"/>
      <c r="B7" s="17"/>
      <c r="C7" s="17"/>
      <c r="D7" s="17"/>
      <c r="E7" s="17"/>
      <c r="F7" s="17"/>
      <c r="G7" s="17"/>
      <c r="H7" s="17"/>
      <c r="I7" s="17"/>
      <c r="J7" s="17"/>
      <c r="K7" s="17"/>
      <c r="L7" s="17"/>
      <c r="M7" s="17"/>
      <c r="N7" s="17"/>
      <c r="O7" s="17"/>
      <c r="P7" s="17"/>
      <c r="Q7" s="26"/>
    </row>
    <row r="8" spans="1:17" x14ac:dyDescent="0.35">
      <c r="A8" s="25"/>
      <c r="B8" s="17"/>
      <c r="C8" s="17"/>
      <c r="D8" s="17"/>
      <c r="E8" s="17"/>
      <c r="F8" s="17"/>
      <c r="G8" s="17"/>
      <c r="H8" s="17"/>
      <c r="I8" s="82" t="s">
        <v>173</v>
      </c>
      <c r="J8" s="83">
        <f>SUMPRODUCT(I4:I6,Setup!D26:D28)</f>
        <v>0</v>
      </c>
      <c r="K8" s="17"/>
      <c r="L8" s="17"/>
      <c r="M8" s="17"/>
      <c r="N8" s="17"/>
      <c r="O8" s="17"/>
      <c r="P8" s="17"/>
      <c r="Q8" s="26"/>
    </row>
    <row r="9" spans="1:17" x14ac:dyDescent="0.35">
      <c r="A9" s="25"/>
      <c r="B9" s="17"/>
      <c r="C9" s="17"/>
      <c r="D9" s="17"/>
      <c r="E9" s="17"/>
      <c r="F9" s="17"/>
      <c r="G9" s="17"/>
      <c r="H9" s="17"/>
      <c r="I9" s="17"/>
      <c r="J9" s="17"/>
      <c r="K9" s="17"/>
      <c r="L9" s="17"/>
      <c r="M9" s="17"/>
      <c r="N9" s="17"/>
      <c r="O9" s="17"/>
      <c r="P9" s="17"/>
      <c r="Q9" s="26"/>
    </row>
    <row r="10" spans="1:17" x14ac:dyDescent="0.35">
      <c r="A10" s="25"/>
      <c r="B10" s="17"/>
      <c r="C10" s="17"/>
      <c r="D10" s="17"/>
      <c r="E10" s="17"/>
      <c r="F10" s="17"/>
      <c r="G10" s="17"/>
      <c r="H10" s="17"/>
      <c r="I10" s="173" t="s">
        <v>172</v>
      </c>
      <c r="J10" s="175">
        <v>2023</v>
      </c>
      <c r="K10" s="17"/>
      <c r="L10" s="17"/>
      <c r="M10" s="17"/>
      <c r="N10" s="17"/>
      <c r="O10" s="17"/>
      <c r="P10" s="17"/>
      <c r="Q10" s="26"/>
    </row>
    <row r="11" spans="1:17" x14ac:dyDescent="0.35">
      <c r="A11" s="25"/>
      <c r="B11" s="17"/>
      <c r="C11" s="17"/>
      <c r="D11" s="17"/>
      <c r="E11" s="17"/>
      <c r="F11" s="17"/>
      <c r="G11" s="17"/>
      <c r="H11" s="17"/>
      <c r="I11" s="173"/>
      <c r="J11" s="175"/>
      <c r="K11" s="17"/>
      <c r="L11" s="17"/>
      <c r="M11" s="17"/>
      <c r="N11" s="17"/>
      <c r="O11" s="17"/>
      <c r="P11" s="17"/>
      <c r="Q11" s="26"/>
    </row>
    <row r="12" spans="1:17" x14ac:dyDescent="0.35">
      <c r="A12" s="29"/>
      <c r="B12" s="30"/>
      <c r="C12" s="30"/>
      <c r="D12" s="30"/>
      <c r="E12" s="30"/>
      <c r="F12" s="30"/>
      <c r="G12" s="30"/>
      <c r="H12" s="30"/>
      <c r="I12" s="30"/>
      <c r="J12" s="30"/>
      <c r="K12" s="30"/>
      <c r="L12" s="30"/>
      <c r="M12" s="30"/>
      <c r="N12" s="30"/>
      <c r="O12" s="30"/>
      <c r="P12" s="30"/>
      <c r="Q12" s="31"/>
    </row>
  </sheetData>
  <mergeCells count="9">
    <mergeCell ref="I10:I11"/>
    <mergeCell ref="J10:J11"/>
    <mergeCell ref="M2:P2"/>
    <mergeCell ref="C2:C3"/>
    <mergeCell ref="D2:D3"/>
    <mergeCell ref="E2:G2"/>
    <mergeCell ref="I2:I3"/>
    <mergeCell ref="J2:J3"/>
    <mergeCell ref="K2:K3"/>
  </mergeCells>
  <dataValidations count="2">
    <dataValidation type="list" errorStyle="information" allowBlank="1" showErrorMessage="1" errorTitle="Level of Deployment" error="Please score a value of 1, 2, or 3" sqref="I4:I6" xr:uid="{1EB4C560-4D76-47C1-B7B0-0B26B7C6D675}">
      <formula1>$E$3:$G$3</formula1>
    </dataValidation>
    <dataValidation type="whole" errorStyle="information" allowBlank="1" showInputMessage="1" showErrorMessage="1" errorTitle="Year" error="Please enter a valid year." sqref="J10:J11" xr:uid="{C7640345-3ECE-402F-8588-F65E3D1AB9F8}">
      <formula1>1900</formula1>
      <formula2>2100</formula2>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65" r:id="rId3" name="Button 1">
              <controlPr defaultSize="0" print="0" autoFill="0" autoPict="0" macro="[0]!submitImpact">
                <anchor moveWithCells="1" sizeWithCells="1">
                  <from>
                    <xdr:col>10</xdr:col>
                    <xdr:colOff>304800</xdr:colOff>
                    <xdr:row>9</xdr:row>
                    <xdr:rowOff>0</xdr:rowOff>
                  </from>
                  <to>
                    <xdr:col>10</xdr:col>
                    <xdr:colOff>1187450</xdr:colOff>
                    <xdr:row>10</xdr:row>
                    <xdr:rowOff>158750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D6B4C-196E-447D-A447-85F32BCA6D76}">
  <sheetPr codeName="Sheet8">
    <tabColor theme="3"/>
  </sheetPr>
  <dimension ref="A1:F2"/>
  <sheetViews>
    <sheetView workbookViewId="0">
      <selection activeCell="E12" sqref="E12"/>
    </sheetView>
  </sheetViews>
  <sheetFormatPr defaultColWidth="8.90625" defaultRowHeight="14.5" x14ac:dyDescent="0.35"/>
  <cols>
    <col min="2" max="2" width="31.453125" bestFit="1" customWidth="1"/>
    <col min="3" max="3" width="9.6328125" customWidth="1"/>
    <col min="4" max="4" width="13" bestFit="1" customWidth="1"/>
    <col min="5" max="5" width="48.6328125" customWidth="1"/>
    <col min="6" max="6" width="12.36328125" customWidth="1"/>
    <col min="10" max="10" width="15.08984375" bestFit="1" customWidth="1"/>
  </cols>
  <sheetData>
    <row r="1" spans="1:6" x14ac:dyDescent="0.35">
      <c r="A1" s="98" t="s">
        <v>157</v>
      </c>
      <c r="B1" s="98" t="s">
        <v>158</v>
      </c>
      <c r="C1" s="98" t="s">
        <v>0</v>
      </c>
      <c r="D1" s="98" t="s">
        <v>169</v>
      </c>
      <c r="E1" s="98" t="s">
        <v>170</v>
      </c>
      <c r="F1" s="98" t="s">
        <v>171</v>
      </c>
    </row>
    <row r="2" spans="1:6" x14ac:dyDescent="0.35">
      <c r="A2" s="164"/>
      <c r="B2" s="164"/>
      <c r="C2" s="164"/>
      <c r="D2" s="164"/>
      <c r="E2" s="164"/>
      <c r="F2" s="164"/>
    </row>
  </sheetData>
  <pageMargins left="0.7" right="0.7" top="0.75" bottom="0.75" header="0.3" footer="0.3"/>
  <tableParts count="1">
    <tablePart r:id="rId1"/>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165D4-04A1-4602-9894-5DB0A49E29A0}">
  <sheetPr codeName="Sheet9">
    <tabColor theme="3"/>
  </sheetPr>
  <dimension ref="A1:J31"/>
  <sheetViews>
    <sheetView workbookViewId="0"/>
  </sheetViews>
  <sheetFormatPr defaultColWidth="8.90625" defaultRowHeight="14.5" x14ac:dyDescent="0.35"/>
  <cols>
    <col min="1" max="1" width="8.36328125" customWidth="1"/>
    <col min="2" max="2" width="31.453125" bestFit="1" customWidth="1"/>
    <col min="3" max="3" width="9.6328125" style="40" bestFit="1" customWidth="1"/>
    <col min="4" max="4" width="15.90625" style="49" customWidth="1"/>
    <col min="5" max="5" width="9.08984375" customWidth="1"/>
    <col min="6" max="6" width="33.36328125" customWidth="1"/>
    <col min="7" max="7" width="17.453125" customWidth="1"/>
    <col min="8" max="8" width="4.453125" customWidth="1"/>
    <col min="9" max="9" width="30" customWidth="1"/>
    <col min="10" max="10" width="5.453125" customWidth="1"/>
  </cols>
  <sheetData>
    <row r="1" spans="1:10" x14ac:dyDescent="0.35">
      <c r="A1" s="52"/>
      <c r="B1" s="53"/>
      <c r="C1" s="54"/>
      <c r="D1" s="55"/>
      <c r="E1" s="53"/>
      <c r="F1" s="53"/>
      <c r="G1" s="53"/>
      <c r="H1" s="53"/>
      <c r="I1" s="53"/>
      <c r="J1" s="56"/>
    </row>
    <row r="2" spans="1:10" x14ac:dyDescent="0.35">
      <c r="A2" s="57"/>
      <c r="B2" s="65" t="s">
        <v>158</v>
      </c>
      <c r="C2" s="3" t="s">
        <v>161</v>
      </c>
      <c r="D2" s="76" t="s">
        <v>159</v>
      </c>
      <c r="E2" s="50"/>
      <c r="F2" s="65" t="s">
        <v>158</v>
      </c>
      <c r="G2" s="3" t="s">
        <v>166</v>
      </c>
      <c r="H2" s="50"/>
      <c r="I2" s="50"/>
      <c r="J2" s="59"/>
    </row>
    <row r="3" spans="1:10" x14ac:dyDescent="0.35">
      <c r="A3" s="57"/>
      <c r="B3" s="66" t="s">
        <v>160</v>
      </c>
      <c r="C3" s="67">
        <v>1</v>
      </c>
      <c r="D3" s="68">
        <f>1/6</f>
        <v>0.16666666666666666</v>
      </c>
      <c r="E3" s="50"/>
      <c r="F3" s="66" t="s">
        <v>160</v>
      </c>
      <c r="G3" s="73">
        <f>SUM(D3:D8)</f>
        <v>0.99999999999999989</v>
      </c>
      <c r="H3" s="50"/>
      <c r="I3" s="75" t="str">
        <f>IF(G3&lt;&gt;1, "Sum of weights must equal 1.0", "")</f>
        <v/>
      </c>
      <c r="J3" s="59"/>
    </row>
    <row r="4" spans="1:10" x14ac:dyDescent="0.35">
      <c r="A4" s="57"/>
      <c r="B4" s="66" t="s">
        <v>160</v>
      </c>
      <c r="C4" s="67">
        <v>2</v>
      </c>
      <c r="D4" s="68">
        <f t="shared" ref="D4:D14" si="0">1/6</f>
        <v>0.16666666666666666</v>
      </c>
      <c r="E4" s="50"/>
      <c r="F4" s="69" t="s">
        <v>162</v>
      </c>
      <c r="G4" s="74">
        <f>SUM(D9:D14)</f>
        <v>0.99999999999999989</v>
      </c>
      <c r="H4" s="50"/>
      <c r="I4" s="75" t="str">
        <f t="shared" ref="I4:I8" si="1">IF(G4&lt;&gt;1, "Sum of weights must equal 1.0", "")</f>
        <v/>
      </c>
      <c r="J4" s="59"/>
    </row>
    <row r="5" spans="1:10" x14ac:dyDescent="0.35">
      <c r="A5" s="57"/>
      <c r="B5" s="66" t="s">
        <v>160</v>
      </c>
      <c r="C5" s="67">
        <v>3</v>
      </c>
      <c r="D5" s="68">
        <f t="shared" si="0"/>
        <v>0.16666666666666666</v>
      </c>
      <c r="E5" s="50"/>
      <c r="F5" s="66" t="s">
        <v>163</v>
      </c>
      <c r="G5" s="73">
        <f>SUM(D15:D16)</f>
        <v>1</v>
      </c>
      <c r="H5" s="50"/>
      <c r="I5" s="75" t="str">
        <f t="shared" si="1"/>
        <v/>
      </c>
      <c r="J5" s="59"/>
    </row>
    <row r="6" spans="1:10" x14ac:dyDescent="0.35">
      <c r="A6" s="57"/>
      <c r="B6" s="66" t="s">
        <v>160</v>
      </c>
      <c r="C6" s="67">
        <v>4</v>
      </c>
      <c r="D6" s="68">
        <f t="shared" si="0"/>
        <v>0.16666666666666666</v>
      </c>
      <c r="E6" s="50"/>
      <c r="F6" s="69" t="s">
        <v>164</v>
      </c>
      <c r="G6" s="74">
        <f>SUM(D17:D22)</f>
        <v>0.99999999999999989</v>
      </c>
      <c r="H6" s="50"/>
      <c r="I6" s="75" t="str">
        <f t="shared" si="1"/>
        <v/>
      </c>
      <c r="J6" s="59"/>
    </row>
    <row r="7" spans="1:10" x14ac:dyDescent="0.35">
      <c r="A7" s="57"/>
      <c r="B7" s="66" t="s">
        <v>160</v>
      </c>
      <c r="C7" s="67">
        <v>5</v>
      </c>
      <c r="D7" s="68">
        <v>0.16666666666666666</v>
      </c>
      <c r="E7" s="50"/>
      <c r="F7" s="66" t="s">
        <v>155</v>
      </c>
      <c r="G7" s="73">
        <f>SUM(D23:D25)</f>
        <v>1</v>
      </c>
      <c r="H7" s="50"/>
      <c r="I7" s="75" t="str">
        <f t="shared" si="1"/>
        <v/>
      </c>
      <c r="J7" s="59"/>
    </row>
    <row r="8" spans="1:10" x14ac:dyDescent="0.35">
      <c r="A8" s="57"/>
      <c r="B8" s="66" t="s">
        <v>160</v>
      </c>
      <c r="C8" s="67">
        <v>6</v>
      </c>
      <c r="D8" s="68">
        <f t="shared" si="0"/>
        <v>0.16666666666666666</v>
      </c>
      <c r="E8" s="50"/>
      <c r="F8" s="69" t="s">
        <v>165</v>
      </c>
      <c r="G8" s="74">
        <f>SUM(D26:D28)</f>
        <v>1</v>
      </c>
      <c r="H8" s="50"/>
      <c r="I8" s="75" t="str">
        <f t="shared" si="1"/>
        <v/>
      </c>
      <c r="J8" s="59"/>
    </row>
    <row r="9" spans="1:10" x14ac:dyDescent="0.35">
      <c r="A9" s="57"/>
      <c r="B9" s="69" t="s">
        <v>162</v>
      </c>
      <c r="C9" s="70">
        <v>1</v>
      </c>
      <c r="D9" s="71">
        <f t="shared" si="0"/>
        <v>0.16666666666666666</v>
      </c>
      <c r="E9" s="50"/>
      <c r="F9" s="50"/>
      <c r="G9" s="50"/>
      <c r="H9" s="50"/>
      <c r="I9" s="50"/>
      <c r="J9" s="59"/>
    </row>
    <row r="10" spans="1:10" x14ac:dyDescent="0.35">
      <c r="A10" s="57"/>
      <c r="B10" s="69" t="s">
        <v>162</v>
      </c>
      <c r="C10" s="70">
        <v>2</v>
      </c>
      <c r="D10" s="71">
        <f t="shared" si="0"/>
        <v>0.16666666666666666</v>
      </c>
      <c r="E10" s="50"/>
      <c r="F10" s="50"/>
      <c r="G10" s="50"/>
      <c r="H10" s="50"/>
      <c r="I10" s="50"/>
      <c r="J10" s="59"/>
    </row>
    <row r="11" spans="1:10" x14ac:dyDescent="0.35">
      <c r="A11" s="57"/>
      <c r="B11" s="69" t="s">
        <v>162</v>
      </c>
      <c r="C11" s="70">
        <v>3</v>
      </c>
      <c r="D11" s="71">
        <f t="shared" si="0"/>
        <v>0.16666666666666666</v>
      </c>
      <c r="E11" s="50"/>
      <c r="F11" s="50"/>
      <c r="G11" s="50"/>
      <c r="H11" s="50"/>
      <c r="I11" s="50"/>
      <c r="J11" s="59"/>
    </row>
    <row r="12" spans="1:10" x14ac:dyDescent="0.35">
      <c r="A12" s="57"/>
      <c r="B12" s="69" t="s">
        <v>162</v>
      </c>
      <c r="C12" s="70">
        <v>4</v>
      </c>
      <c r="D12" s="71">
        <f t="shared" si="0"/>
        <v>0.16666666666666666</v>
      </c>
      <c r="E12" s="50"/>
      <c r="F12" s="50"/>
      <c r="G12" s="50"/>
      <c r="H12" s="50"/>
      <c r="I12" s="50"/>
      <c r="J12" s="59"/>
    </row>
    <row r="13" spans="1:10" x14ac:dyDescent="0.35">
      <c r="A13" s="57"/>
      <c r="B13" s="69" t="s">
        <v>162</v>
      </c>
      <c r="C13" s="70">
        <v>5</v>
      </c>
      <c r="D13" s="71">
        <f t="shared" si="0"/>
        <v>0.16666666666666666</v>
      </c>
      <c r="E13" s="50"/>
      <c r="F13" s="50"/>
      <c r="G13" s="50"/>
      <c r="H13" s="50"/>
      <c r="I13" s="50"/>
      <c r="J13" s="59"/>
    </row>
    <row r="14" spans="1:10" x14ac:dyDescent="0.35">
      <c r="A14" s="57"/>
      <c r="B14" s="69" t="s">
        <v>162</v>
      </c>
      <c r="C14" s="70">
        <v>6</v>
      </c>
      <c r="D14" s="71">
        <f t="shared" si="0"/>
        <v>0.16666666666666666</v>
      </c>
      <c r="E14" s="50"/>
      <c r="F14" s="50"/>
      <c r="G14" s="50"/>
      <c r="H14" s="50"/>
      <c r="I14" s="50"/>
      <c r="J14" s="59"/>
    </row>
    <row r="15" spans="1:10" x14ac:dyDescent="0.35">
      <c r="A15" s="57"/>
      <c r="B15" s="66" t="s">
        <v>163</v>
      </c>
      <c r="C15" s="67">
        <v>1</v>
      </c>
      <c r="D15" s="72">
        <v>0.5</v>
      </c>
      <c r="E15" s="50"/>
      <c r="F15" s="50"/>
      <c r="G15" s="50"/>
      <c r="H15" s="50"/>
      <c r="I15" s="50"/>
      <c r="J15" s="59"/>
    </row>
    <row r="16" spans="1:10" x14ac:dyDescent="0.35">
      <c r="A16" s="57"/>
      <c r="B16" s="66" t="s">
        <v>163</v>
      </c>
      <c r="C16" s="67">
        <v>2</v>
      </c>
      <c r="D16" s="72">
        <v>0.5</v>
      </c>
      <c r="E16" s="50"/>
      <c r="F16" s="50"/>
      <c r="G16" s="50"/>
      <c r="H16" s="50"/>
      <c r="I16" s="50"/>
      <c r="J16" s="59"/>
    </row>
    <row r="17" spans="1:10" x14ac:dyDescent="0.35">
      <c r="A17" s="57"/>
      <c r="B17" s="69" t="s">
        <v>164</v>
      </c>
      <c r="C17" s="70">
        <v>1</v>
      </c>
      <c r="D17" s="71">
        <f t="shared" ref="D17:D22" si="2">1/6</f>
        <v>0.16666666666666666</v>
      </c>
      <c r="E17" s="50"/>
      <c r="F17" s="50"/>
      <c r="G17" s="50"/>
      <c r="H17" s="50"/>
      <c r="I17" s="50"/>
      <c r="J17" s="59"/>
    </row>
    <row r="18" spans="1:10" x14ac:dyDescent="0.35">
      <c r="A18" s="57"/>
      <c r="B18" s="69" t="s">
        <v>164</v>
      </c>
      <c r="C18" s="70">
        <v>2</v>
      </c>
      <c r="D18" s="71">
        <f t="shared" si="2"/>
        <v>0.16666666666666666</v>
      </c>
      <c r="E18" s="50"/>
      <c r="F18" s="50"/>
      <c r="G18" s="50"/>
      <c r="H18" s="50"/>
      <c r="I18" s="50"/>
      <c r="J18" s="59"/>
    </row>
    <row r="19" spans="1:10" x14ac:dyDescent="0.35">
      <c r="A19" s="57"/>
      <c r="B19" s="69" t="s">
        <v>164</v>
      </c>
      <c r="C19" s="70">
        <v>3</v>
      </c>
      <c r="D19" s="71">
        <f t="shared" si="2"/>
        <v>0.16666666666666666</v>
      </c>
      <c r="E19" s="50"/>
      <c r="F19" s="50"/>
      <c r="G19" s="50"/>
      <c r="H19" s="50"/>
      <c r="I19" s="50"/>
      <c r="J19" s="59"/>
    </row>
    <row r="20" spans="1:10" x14ac:dyDescent="0.35">
      <c r="A20" s="57"/>
      <c r="B20" s="69" t="s">
        <v>164</v>
      </c>
      <c r="C20" s="70">
        <v>4</v>
      </c>
      <c r="D20" s="71">
        <f t="shared" si="2"/>
        <v>0.16666666666666666</v>
      </c>
      <c r="E20" s="50"/>
      <c r="F20" s="50"/>
      <c r="G20" s="50"/>
      <c r="H20" s="50"/>
      <c r="I20" s="50"/>
      <c r="J20" s="59"/>
    </row>
    <row r="21" spans="1:10" x14ac:dyDescent="0.35">
      <c r="A21" s="57"/>
      <c r="B21" s="69" t="s">
        <v>164</v>
      </c>
      <c r="C21" s="70">
        <v>5</v>
      </c>
      <c r="D21" s="71">
        <f t="shared" si="2"/>
        <v>0.16666666666666666</v>
      </c>
      <c r="E21" s="50"/>
      <c r="F21" s="50"/>
      <c r="G21" s="50"/>
      <c r="H21" s="50"/>
      <c r="I21" s="50"/>
      <c r="J21" s="59"/>
    </row>
    <row r="22" spans="1:10" x14ac:dyDescent="0.35">
      <c r="A22" s="57"/>
      <c r="B22" s="69" t="s">
        <v>164</v>
      </c>
      <c r="C22" s="70">
        <v>6</v>
      </c>
      <c r="D22" s="71">
        <f t="shared" si="2"/>
        <v>0.16666666666666666</v>
      </c>
      <c r="E22" s="50"/>
      <c r="F22" s="50"/>
      <c r="G22" s="50"/>
      <c r="H22" s="50"/>
      <c r="I22" s="50"/>
      <c r="J22" s="59"/>
    </row>
    <row r="23" spans="1:10" x14ac:dyDescent="0.35">
      <c r="A23" s="57"/>
      <c r="B23" s="66" t="s">
        <v>155</v>
      </c>
      <c r="C23" s="67">
        <v>1</v>
      </c>
      <c r="D23" s="68">
        <f t="shared" ref="D23:D28" si="3">1/3</f>
        <v>0.33333333333333331</v>
      </c>
      <c r="E23" s="50"/>
      <c r="F23" s="50"/>
      <c r="G23" s="50"/>
      <c r="H23" s="50"/>
      <c r="I23" s="50"/>
      <c r="J23" s="59"/>
    </row>
    <row r="24" spans="1:10" x14ac:dyDescent="0.35">
      <c r="A24" s="57"/>
      <c r="B24" s="66" t="s">
        <v>155</v>
      </c>
      <c r="C24" s="67">
        <v>2</v>
      </c>
      <c r="D24" s="68">
        <f t="shared" si="3"/>
        <v>0.33333333333333331</v>
      </c>
      <c r="E24" s="50"/>
      <c r="F24" s="50"/>
      <c r="G24" s="50"/>
      <c r="H24" s="50"/>
      <c r="I24" s="50"/>
      <c r="J24" s="59"/>
    </row>
    <row r="25" spans="1:10" x14ac:dyDescent="0.35">
      <c r="A25" s="57"/>
      <c r="B25" s="66" t="s">
        <v>155</v>
      </c>
      <c r="C25" s="67">
        <v>3</v>
      </c>
      <c r="D25" s="68">
        <f t="shared" si="3"/>
        <v>0.33333333333333331</v>
      </c>
      <c r="E25" s="50"/>
      <c r="F25" s="50"/>
      <c r="G25" s="50"/>
      <c r="H25" s="50"/>
      <c r="I25" s="50"/>
      <c r="J25" s="59"/>
    </row>
    <row r="26" spans="1:10" x14ac:dyDescent="0.35">
      <c r="A26" s="57"/>
      <c r="B26" s="69" t="s">
        <v>165</v>
      </c>
      <c r="C26" s="70">
        <v>1</v>
      </c>
      <c r="D26" s="71">
        <f t="shared" si="3"/>
        <v>0.33333333333333331</v>
      </c>
      <c r="E26" s="50"/>
      <c r="F26" s="50"/>
      <c r="G26" s="50"/>
      <c r="H26" s="50"/>
      <c r="I26" s="50"/>
      <c r="J26" s="59"/>
    </row>
    <row r="27" spans="1:10" x14ac:dyDescent="0.35">
      <c r="A27" s="57"/>
      <c r="B27" s="69" t="s">
        <v>165</v>
      </c>
      <c r="C27" s="70">
        <v>2</v>
      </c>
      <c r="D27" s="71">
        <f t="shared" si="3"/>
        <v>0.33333333333333331</v>
      </c>
      <c r="E27" s="50"/>
      <c r="F27" s="50"/>
      <c r="G27" s="50"/>
      <c r="H27" s="50"/>
      <c r="I27" s="50"/>
      <c r="J27" s="59"/>
    </row>
    <row r="28" spans="1:10" x14ac:dyDescent="0.35">
      <c r="A28" s="57"/>
      <c r="B28" s="69" t="s">
        <v>165</v>
      </c>
      <c r="C28" s="70">
        <v>3</v>
      </c>
      <c r="D28" s="71">
        <f t="shared" si="3"/>
        <v>0.33333333333333331</v>
      </c>
      <c r="E28" s="50"/>
      <c r="F28" s="50"/>
      <c r="G28" s="50"/>
      <c r="H28" s="50"/>
      <c r="I28" s="50"/>
      <c r="J28" s="59"/>
    </row>
    <row r="29" spans="1:10" x14ac:dyDescent="0.35">
      <c r="A29" s="57"/>
      <c r="B29" s="50"/>
      <c r="C29" s="51"/>
      <c r="D29" s="58"/>
      <c r="E29" s="50"/>
      <c r="F29" s="50"/>
      <c r="G29" s="50"/>
      <c r="H29" s="50"/>
      <c r="I29" s="50"/>
      <c r="J29" s="59"/>
    </row>
    <row r="30" spans="1:10" x14ac:dyDescent="0.35">
      <c r="A30" s="57"/>
      <c r="B30" s="50"/>
      <c r="C30" s="51"/>
      <c r="D30" s="58"/>
      <c r="E30" s="50"/>
      <c r="F30" s="50"/>
      <c r="G30" s="50"/>
      <c r="H30" s="50"/>
      <c r="I30" s="50"/>
      <c r="J30" s="59"/>
    </row>
    <row r="31" spans="1:10" x14ac:dyDescent="0.35">
      <c r="A31" s="60"/>
      <c r="B31" s="61"/>
      <c r="C31" s="62"/>
      <c r="D31" s="63"/>
      <c r="E31" s="61"/>
      <c r="F31" s="61"/>
      <c r="G31" s="61"/>
      <c r="H31" s="61"/>
      <c r="I31" s="61"/>
      <c r="J31" s="64"/>
    </row>
  </sheetData>
  <dataValidations disablePrompts="1" count="1">
    <dataValidation type="decimal" errorStyle="information" allowBlank="1" showInputMessage="1" showErrorMessage="1" errorTitle="Weights" error="The value for the weights should be between between 0 and 1." sqref="D3:D28" xr:uid="{03C0BE81-C678-4E57-8B48-46C35C24F52B}">
      <formula1>0</formula1>
      <formula2>1</formula2>
    </dataValidation>
  </dataValidations>
  <pageMargins left="0.7" right="0.7" top="0.75" bottom="0.75" header="0.3" footer="0.3"/>
  <ignoredErrors>
    <ignoredError sqref="G5" formulaRange="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F53ED4-566E-4E14-B3D6-D1614B0149D4}">
  <sheetPr codeName="Sheet13">
    <tabColor theme="7" tint="-0.249977111117893"/>
  </sheetPr>
  <dimension ref="A1:S214"/>
  <sheetViews>
    <sheetView workbookViewId="0"/>
  </sheetViews>
  <sheetFormatPr defaultColWidth="8.90625" defaultRowHeight="14.5" x14ac:dyDescent="0.35"/>
  <cols>
    <col min="1" max="1" width="22.453125" customWidth="1"/>
    <col min="2" max="2" width="23.36328125" customWidth="1"/>
    <col min="3" max="3" width="19.08984375" customWidth="1"/>
    <col min="4" max="4" width="20.90625" customWidth="1"/>
    <col min="5" max="5" width="26.36328125" customWidth="1"/>
    <col min="6" max="6" width="24.08984375" bestFit="1" customWidth="1"/>
    <col min="7" max="15" width="19" customWidth="1"/>
    <col min="16" max="16" width="22.36328125" customWidth="1"/>
    <col min="17" max="17" width="15.453125" customWidth="1"/>
    <col min="18" max="18" width="20.90625" customWidth="1"/>
    <col min="19" max="19" width="13.90625" bestFit="1" customWidth="1"/>
  </cols>
  <sheetData>
    <row r="1" spans="1:19" x14ac:dyDescent="0.35">
      <c r="A1" t="s">
        <v>198</v>
      </c>
      <c r="B1" t="s">
        <v>199</v>
      </c>
      <c r="C1" t="s">
        <v>200</v>
      </c>
      <c r="D1" t="s">
        <v>201</v>
      </c>
      <c r="E1" t="s">
        <v>202</v>
      </c>
      <c r="F1" t="s">
        <v>184</v>
      </c>
      <c r="G1" t="s">
        <v>203</v>
      </c>
      <c r="H1" t="s">
        <v>204</v>
      </c>
      <c r="I1" t="s">
        <v>205</v>
      </c>
      <c r="J1" t="s">
        <v>185</v>
      </c>
      <c r="K1" t="s">
        <v>206</v>
      </c>
      <c r="L1" t="s">
        <v>207</v>
      </c>
      <c r="M1" t="s">
        <v>208</v>
      </c>
      <c r="N1" t="s">
        <v>209</v>
      </c>
      <c r="O1" t="s">
        <v>210</v>
      </c>
      <c r="P1" t="s">
        <v>211</v>
      </c>
      <c r="Q1" t="s">
        <v>212</v>
      </c>
      <c r="R1" t="s">
        <v>213</v>
      </c>
      <c r="S1" t="s">
        <v>214</v>
      </c>
    </row>
    <row r="2" spans="1:19" x14ac:dyDescent="0.35">
      <c r="A2" t="s">
        <v>199</v>
      </c>
      <c r="B2" t="s">
        <v>200</v>
      </c>
      <c r="C2" t="s">
        <v>215</v>
      </c>
      <c r="D2" t="s">
        <v>216</v>
      </c>
      <c r="E2" t="s">
        <v>217</v>
      </c>
      <c r="F2" t="s">
        <v>203</v>
      </c>
      <c r="G2" t="s">
        <v>218</v>
      </c>
      <c r="H2" t="s">
        <v>219</v>
      </c>
      <c r="I2" t="s">
        <v>219</v>
      </c>
      <c r="J2" t="s">
        <v>219</v>
      </c>
      <c r="K2" t="s">
        <v>219</v>
      </c>
      <c r="L2" t="s">
        <v>220</v>
      </c>
      <c r="M2" t="s">
        <v>219</v>
      </c>
      <c r="N2" t="s">
        <v>221</v>
      </c>
      <c r="O2" t="s">
        <v>222</v>
      </c>
      <c r="P2" t="s">
        <v>223</v>
      </c>
      <c r="Q2" t="s">
        <v>224</v>
      </c>
      <c r="R2" t="s">
        <v>224</v>
      </c>
      <c r="S2" t="s">
        <v>224</v>
      </c>
    </row>
    <row r="3" spans="1:19" x14ac:dyDescent="0.35">
      <c r="A3" t="s">
        <v>184</v>
      </c>
      <c r="B3" t="s">
        <v>201</v>
      </c>
      <c r="C3" t="s">
        <v>225</v>
      </c>
      <c r="D3" t="s">
        <v>226</v>
      </c>
      <c r="E3" t="s">
        <v>227</v>
      </c>
      <c r="F3" t="s">
        <v>204</v>
      </c>
      <c r="G3" t="s">
        <v>228</v>
      </c>
      <c r="H3" t="s">
        <v>228</v>
      </c>
      <c r="I3" t="s">
        <v>229</v>
      </c>
      <c r="J3" t="s">
        <v>230</v>
      </c>
      <c r="K3" t="s">
        <v>231</v>
      </c>
      <c r="L3" t="s">
        <v>229</v>
      </c>
      <c r="M3" t="s">
        <v>232</v>
      </c>
      <c r="N3" t="s">
        <v>233</v>
      </c>
      <c r="O3" t="s">
        <v>218</v>
      </c>
      <c r="P3" t="s">
        <v>234</v>
      </c>
    </row>
    <row r="4" spans="1:19" x14ac:dyDescent="0.35">
      <c r="A4" t="s">
        <v>211</v>
      </c>
      <c r="B4" t="s">
        <v>202</v>
      </c>
      <c r="C4" t="s">
        <v>235</v>
      </c>
      <c r="D4" t="s">
        <v>236</v>
      </c>
      <c r="E4" t="s">
        <v>237</v>
      </c>
      <c r="F4" t="s">
        <v>205</v>
      </c>
      <c r="G4" t="s">
        <v>238</v>
      </c>
      <c r="H4" t="s">
        <v>239</v>
      </c>
      <c r="I4" t="s">
        <v>218</v>
      </c>
      <c r="J4" t="s">
        <v>186</v>
      </c>
      <c r="K4" t="s">
        <v>240</v>
      </c>
      <c r="L4" t="s">
        <v>241</v>
      </c>
      <c r="M4" t="s">
        <v>242</v>
      </c>
      <c r="N4" t="s">
        <v>243</v>
      </c>
      <c r="O4" t="s">
        <v>244</v>
      </c>
      <c r="P4" t="s">
        <v>245</v>
      </c>
    </row>
    <row r="5" spans="1:19" x14ac:dyDescent="0.35">
      <c r="A5" t="s">
        <v>212</v>
      </c>
      <c r="C5" t="s">
        <v>246</v>
      </c>
      <c r="D5" t="s">
        <v>247</v>
      </c>
      <c r="E5" t="s">
        <v>248</v>
      </c>
      <c r="F5" t="s">
        <v>185</v>
      </c>
      <c r="G5" t="s">
        <v>249</v>
      </c>
      <c r="H5" t="s">
        <v>249</v>
      </c>
      <c r="I5" t="s">
        <v>250</v>
      </c>
      <c r="J5" t="s">
        <v>228</v>
      </c>
      <c r="K5" t="s">
        <v>249</v>
      </c>
      <c r="L5" t="s">
        <v>251</v>
      </c>
      <c r="M5" t="s">
        <v>228</v>
      </c>
      <c r="N5" t="s">
        <v>249</v>
      </c>
      <c r="O5" t="s">
        <v>243</v>
      </c>
      <c r="P5" t="s">
        <v>252</v>
      </c>
    </row>
    <row r="6" spans="1:19" x14ac:dyDescent="0.35">
      <c r="A6" t="s">
        <v>213</v>
      </c>
      <c r="C6" t="s">
        <v>253</v>
      </c>
      <c r="D6" t="s">
        <v>217</v>
      </c>
      <c r="E6" t="s">
        <v>254</v>
      </c>
      <c r="F6" t="s">
        <v>206</v>
      </c>
      <c r="G6" t="s">
        <v>255</v>
      </c>
      <c r="H6" t="s">
        <v>255</v>
      </c>
      <c r="I6" t="s">
        <v>256</v>
      </c>
      <c r="J6" t="s">
        <v>257</v>
      </c>
      <c r="K6" t="s">
        <v>255</v>
      </c>
      <c r="L6" t="s">
        <v>243</v>
      </c>
      <c r="M6" t="s">
        <v>258</v>
      </c>
      <c r="N6" t="s">
        <v>255</v>
      </c>
      <c r="O6" t="s">
        <v>249</v>
      </c>
      <c r="P6" t="s">
        <v>259</v>
      </c>
    </row>
    <row r="7" spans="1:19" x14ac:dyDescent="0.35">
      <c r="A7" t="s">
        <v>214</v>
      </c>
      <c r="C7" t="s">
        <v>260</v>
      </c>
      <c r="D7" t="s">
        <v>261</v>
      </c>
      <c r="E7" t="s">
        <v>262</v>
      </c>
      <c r="F7" t="s">
        <v>207</v>
      </c>
      <c r="G7" t="s">
        <v>263</v>
      </c>
      <c r="H7" t="s">
        <v>263</v>
      </c>
      <c r="I7" t="s">
        <v>249</v>
      </c>
      <c r="J7" t="s">
        <v>249</v>
      </c>
      <c r="K7" t="s">
        <v>264</v>
      </c>
      <c r="L7" t="s">
        <v>249</v>
      </c>
      <c r="M7" t="s">
        <v>249</v>
      </c>
      <c r="N7" t="s">
        <v>264</v>
      </c>
      <c r="O7" t="s">
        <v>265</v>
      </c>
      <c r="P7" t="s">
        <v>266</v>
      </c>
    </row>
    <row r="8" spans="1:19" x14ac:dyDescent="0.35">
      <c r="C8" t="s">
        <v>267</v>
      </c>
      <c r="D8" t="s">
        <v>268</v>
      </c>
      <c r="E8" t="s">
        <v>269</v>
      </c>
      <c r="F8" t="s">
        <v>209</v>
      </c>
      <c r="G8" t="s">
        <v>264</v>
      </c>
      <c r="H8" t="s">
        <v>270</v>
      </c>
      <c r="I8" t="s">
        <v>255</v>
      </c>
      <c r="J8" t="s">
        <v>255</v>
      </c>
      <c r="K8" t="s">
        <v>271</v>
      </c>
      <c r="L8" t="s">
        <v>255</v>
      </c>
      <c r="M8" t="s">
        <v>255</v>
      </c>
      <c r="N8" t="s">
        <v>272</v>
      </c>
      <c r="O8" t="s">
        <v>255</v>
      </c>
      <c r="P8" t="s">
        <v>273</v>
      </c>
    </row>
    <row r="9" spans="1:19" x14ac:dyDescent="0.35">
      <c r="C9" t="s">
        <v>274</v>
      </c>
      <c r="D9" t="s">
        <v>275</v>
      </c>
      <c r="E9" t="s">
        <v>276</v>
      </c>
      <c r="F9" t="s">
        <v>208</v>
      </c>
      <c r="G9" t="s">
        <v>277</v>
      </c>
      <c r="H9" t="s">
        <v>264</v>
      </c>
      <c r="I9" t="s">
        <v>263</v>
      </c>
      <c r="J9" t="s">
        <v>263</v>
      </c>
      <c r="K9" t="s">
        <v>278</v>
      </c>
      <c r="L9" t="s">
        <v>263</v>
      </c>
      <c r="M9" t="s">
        <v>263</v>
      </c>
      <c r="N9" t="s">
        <v>278</v>
      </c>
      <c r="O9" t="s">
        <v>263</v>
      </c>
      <c r="P9" t="s">
        <v>279</v>
      </c>
    </row>
    <row r="10" spans="1:19" x14ac:dyDescent="0.35">
      <c r="C10" t="s">
        <v>280</v>
      </c>
      <c r="D10" t="s">
        <v>281</v>
      </c>
      <c r="F10" t="s">
        <v>210</v>
      </c>
      <c r="G10" t="s">
        <v>282</v>
      </c>
      <c r="H10" t="s">
        <v>277</v>
      </c>
      <c r="I10" t="s">
        <v>283</v>
      </c>
      <c r="J10" t="s">
        <v>264</v>
      </c>
      <c r="K10" t="s">
        <v>284</v>
      </c>
      <c r="L10" t="s">
        <v>264</v>
      </c>
      <c r="M10" t="s">
        <v>264</v>
      </c>
      <c r="N10" t="s">
        <v>284</v>
      </c>
      <c r="O10" t="s">
        <v>285</v>
      </c>
      <c r="P10" t="s">
        <v>286</v>
      </c>
    </row>
    <row r="11" spans="1:19" x14ac:dyDescent="0.35">
      <c r="C11" t="s">
        <v>287</v>
      </c>
      <c r="D11" t="s">
        <v>227</v>
      </c>
      <c r="G11" t="s">
        <v>278</v>
      </c>
      <c r="H11" t="s">
        <v>278</v>
      </c>
      <c r="I11" t="s">
        <v>288</v>
      </c>
      <c r="J11" t="s">
        <v>289</v>
      </c>
      <c r="K11" t="s">
        <v>290</v>
      </c>
      <c r="L11" t="s">
        <v>291</v>
      </c>
      <c r="M11" t="s">
        <v>292</v>
      </c>
      <c r="N11" t="s">
        <v>293</v>
      </c>
      <c r="O11" t="s">
        <v>264</v>
      </c>
      <c r="P11" t="s">
        <v>294</v>
      </c>
    </row>
    <row r="12" spans="1:19" x14ac:dyDescent="0.35">
      <c r="C12" t="s">
        <v>295</v>
      </c>
      <c r="D12" t="s">
        <v>237</v>
      </c>
      <c r="G12" t="s">
        <v>296</v>
      </c>
      <c r="H12" t="s">
        <v>297</v>
      </c>
      <c r="I12" t="s">
        <v>278</v>
      </c>
      <c r="J12" t="s">
        <v>278</v>
      </c>
      <c r="L12" t="s">
        <v>278</v>
      </c>
      <c r="M12" t="s">
        <v>278</v>
      </c>
      <c r="O12" t="s">
        <v>278</v>
      </c>
      <c r="P12" t="s">
        <v>298</v>
      </c>
    </row>
    <row r="13" spans="1:19" x14ac:dyDescent="0.35">
      <c r="C13" t="s">
        <v>299</v>
      </c>
      <c r="D13" t="s">
        <v>248</v>
      </c>
      <c r="G13" t="s">
        <v>300</v>
      </c>
      <c r="I13" t="s">
        <v>297</v>
      </c>
      <c r="J13" t="s">
        <v>301</v>
      </c>
      <c r="O13" t="s">
        <v>302</v>
      </c>
      <c r="P13" t="s">
        <v>303</v>
      </c>
    </row>
    <row r="14" spans="1:19" x14ac:dyDescent="0.35">
      <c r="C14" t="s">
        <v>304</v>
      </c>
      <c r="D14" t="s">
        <v>254</v>
      </c>
      <c r="I14" t="s">
        <v>305</v>
      </c>
      <c r="J14" t="s">
        <v>300</v>
      </c>
      <c r="P14" t="s">
        <v>306</v>
      </c>
    </row>
    <row r="15" spans="1:19" x14ac:dyDescent="0.35">
      <c r="C15" t="s">
        <v>217</v>
      </c>
      <c r="D15" t="s">
        <v>307</v>
      </c>
      <c r="P15" t="s">
        <v>308</v>
      </c>
    </row>
    <row r="16" spans="1:19" x14ac:dyDescent="0.35">
      <c r="C16" t="s">
        <v>309</v>
      </c>
      <c r="D16" t="s">
        <v>310</v>
      </c>
      <c r="P16" t="s">
        <v>311</v>
      </c>
    </row>
    <row r="17" spans="3:16" x14ac:dyDescent="0.35">
      <c r="C17" t="s">
        <v>312</v>
      </c>
      <c r="D17" t="s">
        <v>313</v>
      </c>
      <c r="P17" t="s">
        <v>314</v>
      </c>
    </row>
    <row r="18" spans="3:16" x14ac:dyDescent="0.35">
      <c r="C18" t="s">
        <v>315</v>
      </c>
      <c r="D18" t="s">
        <v>262</v>
      </c>
      <c r="P18" t="s">
        <v>316</v>
      </c>
    </row>
    <row r="19" spans="3:16" x14ac:dyDescent="0.35">
      <c r="C19" t="s">
        <v>227</v>
      </c>
      <c r="D19" t="s">
        <v>317</v>
      </c>
      <c r="P19" t="s">
        <v>318</v>
      </c>
    </row>
    <row r="20" spans="3:16" x14ac:dyDescent="0.35">
      <c r="C20" t="s">
        <v>237</v>
      </c>
      <c r="D20" t="s">
        <v>319</v>
      </c>
      <c r="P20" t="s">
        <v>320</v>
      </c>
    </row>
    <row r="21" spans="3:16" x14ac:dyDescent="0.35">
      <c r="C21" t="s">
        <v>248</v>
      </c>
      <c r="D21" t="s">
        <v>321</v>
      </c>
      <c r="P21" t="s">
        <v>322</v>
      </c>
    </row>
    <row r="22" spans="3:16" x14ac:dyDescent="0.35">
      <c r="C22" t="s">
        <v>323</v>
      </c>
      <c r="D22" t="s">
        <v>324</v>
      </c>
      <c r="P22" t="s">
        <v>325</v>
      </c>
    </row>
    <row r="23" spans="3:16" x14ac:dyDescent="0.35">
      <c r="C23" t="s">
        <v>254</v>
      </c>
      <c r="D23" t="s">
        <v>326</v>
      </c>
      <c r="P23" t="s">
        <v>327</v>
      </c>
    </row>
    <row r="24" spans="3:16" x14ac:dyDescent="0.35">
      <c r="C24" t="s">
        <v>328</v>
      </c>
      <c r="D24" t="s">
        <v>329</v>
      </c>
      <c r="P24" t="s">
        <v>330</v>
      </c>
    </row>
    <row r="25" spans="3:16" x14ac:dyDescent="0.35">
      <c r="C25" t="s">
        <v>331</v>
      </c>
      <c r="D25" t="s">
        <v>332</v>
      </c>
      <c r="P25" t="s">
        <v>333</v>
      </c>
    </row>
    <row r="26" spans="3:16" x14ac:dyDescent="0.35">
      <c r="C26" t="s">
        <v>334</v>
      </c>
      <c r="D26" t="s">
        <v>335</v>
      </c>
      <c r="P26" t="s">
        <v>336</v>
      </c>
    </row>
    <row r="27" spans="3:16" x14ac:dyDescent="0.35">
      <c r="C27" t="s">
        <v>337</v>
      </c>
      <c r="D27" t="s">
        <v>338</v>
      </c>
      <c r="P27" t="s">
        <v>339</v>
      </c>
    </row>
    <row r="28" spans="3:16" x14ac:dyDescent="0.35">
      <c r="C28" t="s">
        <v>340</v>
      </c>
      <c r="D28" t="s">
        <v>341</v>
      </c>
      <c r="P28" t="s">
        <v>342</v>
      </c>
    </row>
    <row r="29" spans="3:16" x14ac:dyDescent="0.35">
      <c r="C29" t="s">
        <v>343</v>
      </c>
      <c r="D29" t="s">
        <v>269</v>
      </c>
      <c r="P29" t="s">
        <v>344</v>
      </c>
    </row>
    <row r="30" spans="3:16" x14ac:dyDescent="0.35">
      <c r="C30" t="s">
        <v>345</v>
      </c>
      <c r="D30" t="s">
        <v>346</v>
      </c>
      <c r="P30" t="s">
        <v>347</v>
      </c>
    </row>
    <row r="31" spans="3:16" x14ac:dyDescent="0.35">
      <c r="C31" t="s">
        <v>348</v>
      </c>
      <c r="D31" t="s">
        <v>349</v>
      </c>
      <c r="P31" t="s">
        <v>350</v>
      </c>
    </row>
    <row r="32" spans="3:16" x14ac:dyDescent="0.35">
      <c r="C32" t="s">
        <v>351</v>
      </c>
      <c r="D32" t="s">
        <v>276</v>
      </c>
      <c r="P32" t="s">
        <v>352</v>
      </c>
    </row>
    <row r="33" spans="3:16" x14ac:dyDescent="0.35">
      <c r="C33" t="s">
        <v>353</v>
      </c>
      <c r="D33" t="s">
        <v>354</v>
      </c>
      <c r="P33" t="s">
        <v>355</v>
      </c>
    </row>
    <row r="34" spans="3:16" x14ac:dyDescent="0.35">
      <c r="C34" t="s">
        <v>356</v>
      </c>
      <c r="D34" t="s">
        <v>357</v>
      </c>
      <c r="P34" t="s">
        <v>358</v>
      </c>
    </row>
    <row r="35" spans="3:16" x14ac:dyDescent="0.35">
      <c r="C35" t="s">
        <v>359</v>
      </c>
      <c r="D35" t="s">
        <v>360</v>
      </c>
      <c r="P35" t="s">
        <v>361</v>
      </c>
    </row>
    <row r="36" spans="3:16" x14ac:dyDescent="0.35">
      <c r="C36" t="s">
        <v>362</v>
      </c>
      <c r="D36" t="s">
        <v>363</v>
      </c>
      <c r="P36" t="s">
        <v>364</v>
      </c>
    </row>
    <row r="37" spans="3:16" x14ac:dyDescent="0.35">
      <c r="C37" t="s">
        <v>365</v>
      </c>
      <c r="D37" t="s">
        <v>366</v>
      </c>
      <c r="P37" t="s">
        <v>367</v>
      </c>
    </row>
    <row r="38" spans="3:16" x14ac:dyDescent="0.35">
      <c r="C38" t="s">
        <v>368</v>
      </c>
      <c r="D38" t="s">
        <v>369</v>
      </c>
      <c r="P38" t="s">
        <v>370</v>
      </c>
    </row>
    <row r="39" spans="3:16" x14ac:dyDescent="0.35">
      <c r="C39" t="s">
        <v>371</v>
      </c>
      <c r="D39" t="s">
        <v>372</v>
      </c>
      <c r="P39" t="s">
        <v>373</v>
      </c>
    </row>
    <row r="40" spans="3:16" x14ac:dyDescent="0.35">
      <c r="C40" t="s">
        <v>374</v>
      </c>
      <c r="D40" t="s">
        <v>375</v>
      </c>
      <c r="P40" t="s">
        <v>376</v>
      </c>
    </row>
    <row r="41" spans="3:16" x14ac:dyDescent="0.35">
      <c r="C41" t="s">
        <v>374</v>
      </c>
      <c r="D41" t="s">
        <v>377</v>
      </c>
      <c r="P41" t="s">
        <v>378</v>
      </c>
    </row>
    <row r="42" spans="3:16" x14ac:dyDescent="0.35">
      <c r="C42" t="s">
        <v>379</v>
      </c>
      <c r="D42" t="s">
        <v>380</v>
      </c>
      <c r="P42" t="s">
        <v>381</v>
      </c>
    </row>
    <row r="43" spans="3:16" x14ac:dyDescent="0.35">
      <c r="C43" t="s">
        <v>382</v>
      </c>
      <c r="D43" t="s">
        <v>383</v>
      </c>
      <c r="P43" t="s">
        <v>384</v>
      </c>
    </row>
    <row r="44" spans="3:16" x14ac:dyDescent="0.35">
      <c r="C44" t="s">
        <v>385</v>
      </c>
      <c r="D44" t="s">
        <v>386</v>
      </c>
      <c r="P44" t="s">
        <v>387</v>
      </c>
    </row>
    <row r="45" spans="3:16" x14ac:dyDescent="0.35">
      <c r="C45" t="s">
        <v>388</v>
      </c>
      <c r="D45" t="s">
        <v>389</v>
      </c>
    </row>
    <row r="46" spans="3:16" x14ac:dyDescent="0.35">
      <c r="C46" t="s">
        <v>390</v>
      </c>
      <c r="D46" t="s">
        <v>391</v>
      </c>
    </row>
    <row r="47" spans="3:16" x14ac:dyDescent="0.35">
      <c r="C47" t="s">
        <v>392</v>
      </c>
      <c r="D47" t="s">
        <v>393</v>
      </c>
    </row>
    <row r="48" spans="3:16" x14ac:dyDescent="0.35">
      <c r="C48" t="s">
        <v>262</v>
      </c>
      <c r="D48" t="s">
        <v>394</v>
      </c>
    </row>
    <row r="49" spans="3:4" x14ac:dyDescent="0.35">
      <c r="C49" t="s">
        <v>395</v>
      </c>
      <c r="D49" t="s">
        <v>396</v>
      </c>
    </row>
    <row r="50" spans="3:4" x14ac:dyDescent="0.35">
      <c r="C50" t="s">
        <v>397</v>
      </c>
      <c r="D50" t="s">
        <v>398</v>
      </c>
    </row>
    <row r="51" spans="3:4" x14ac:dyDescent="0.35">
      <c r="C51" t="s">
        <v>399</v>
      </c>
      <c r="D51" t="s">
        <v>400</v>
      </c>
    </row>
    <row r="52" spans="3:4" x14ac:dyDescent="0.35">
      <c r="C52" t="s">
        <v>401</v>
      </c>
      <c r="D52" t="s">
        <v>402</v>
      </c>
    </row>
    <row r="53" spans="3:4" x14ac:dyDescent="0.35">
      <c r="C53" t="s">
        <v>403</v>
      </c>
      <c r="D53" t="s">
        <v>404</v>
      </c>
    </row>
    <row r="54" spans="3:4" x14ac:dyDescent="0.35">
      <c r="C54" t="s">
        <v>405</v>
      </c>
    </row>
    <row r="55" spans="3:4" x14ac:dyDescent="0.35">
      <c r="C55" t="s">
        <v>406</v>
      </c>
    </row>
    <row r="56" spans="3:4" x14ac:dyDescent="0.35">
      <c r="C56" t="s">
        <v>407</v>
      </c>
    </row>
    <row r="57" spans="3:4" x14ac:dyDescent="0.35">
      <c r="C57" t="s">
        <v>408</v>
      </c>
    </row>
    <row r="58" spans="3:4" x14ac:dyDescent="0.35">
      <c r="C58" t="s">
        <v>409</v>
      </c>
    </row>
    <row r="59" spans="3:4" x14ac:dyDescent="0.35">
      <c r="C59" t="s">
        <v>410</v>
      </c>
    </row>
    <row r="60" spans="3:4" x14ac:dyDescent="0.35">
      <c r="C60" t="s">
        <v>411</v>
      </c>
    </row>
    <row r="61" spans="3:4" x14ac:dyDescent="0.35">
      <c r="C61" t="s">
        <v>412</v>
      </c>
    </row>
    <row r="62" spans="3:4" x14ac:dyDescent="0.35">
      <c r="C62" t="s">
        <v>413</v>
      </c>
    </row>
    <row r="63" spans="3:4" x14ac:dyDescent="0.35">
      <c r="C63" t="s">
        <v>414</v>
      </c>
    </row>
    <row r="64" spans="3:4" x14ac:dyDescent="0.35">
      <c r="C64" t="s">
        <v>415</v>
      </c>
    </row>
    <row r="65" spans="3:3" x14ac:dyDescent="0.35">
      <c r="C65" t="s">
        <v>416</v>
      </c>
    </row>
    <row r="66" spans="3:3" x14ac:dyDescent="0.35">
      <c r="C66" t="s">
        <v>417</v>
      </c>
    </row>
    <row r="67" spans="3:3" x14ac:dyDescent="0.35">
      <c r="C67" t="s">
        <v>418</v>
      </c>
    </row>
    <row r="68" spans="3:3" x14ac:dyDescent="0.35">
      <c r="C68" t="s">
        <v>419</v>
      </c>
    </row>
    <row r="69" spans="3:3" x14ac:dyDescent="0.35">
      <c r="C69" t="s">
        <v>420</v>
      </c>
    </row>
    <row r="70" spans="3:3" x14ac:dyDescent="0.35">
      <c r="C70" t="s">
        <v>421</v>
      </c>
    </row>
    <row r="71" spans="3:3" x14ac:dyDescent="0.35">
      <c r="C71" t="s">
        <v>422</v>
      </c>
    </row>
    <row r="72" spans="3:3" x14ac:dyDescent="0.35">
      <c r="C72" t="s">
        <v>423</v>
      </c>
    </row>
    <row r="73" spans="3:3" x14ac:dyDescent="0.35">
      <c r="C73" t="s">
        <v>424</v>
      </c>
    </row>
    <row r="74" spans="3:3" x14ac:dyDescent="0.35">
      <c r="C74" t="s">
        <v>425</v>
      </c>
    </row>
    <row r="75" spans="3:3" x14ac:dyDescent="0.35">
      <c r="C75" t="s">
        <v>426</v>
      </c>
    </row>
    <row r="76" spans="3:3" x14ac:dyDescent="0.35">
      <c r="C76" t="s">
        <v>427</v>
      </c>
    </row>
    <row r="77" spans="3:3" x14ac:dyDescent="0.35">
      <c r="C77" t="s">
        <v>428</v>
      </c>
    </row>
    <row r="78" spans="3:3" x14ac:dyDescent="0.35">
      <c r="C78" t="s">
        <v>429</v>
      </c>
    </row>
    <row r="79" spans="3:3" x14ac:dyDescent="0.35">
      <c r="C79" t="s">
        <v>430</v>
      </c>
    </row>
    <row r="80" spans="3:3" x14ac:dyDescent="0.35">
      <c r="C80" t="s">
        <v>431</v>
      </c>
    </row>
    <row r="81" spans="3:3" x14ac:dyDescent="0.35">
      <c r="C81" t="s">
        <v>432</v>
      </c>
    </row>
    <row r="82" spans="3:3" x14ac:dyDescent="0.35">
      <c r="C82" t="s">
        <v>433</v>
      </c>
    </row>
    <row r="83" spans="3:3" x14ac:dyDescent="0.35">
      <c r="C83" t="s">
        <v>434</v>
      </c>
    </row>
    <row r="84" spans="3:3" x14ac:dyDescent="0.35">
      <c r="C84" t="s">
        <v>435</v>
      </c>
    </row>
    <row r="85" spans="3:3" x14ac:dyDescent="0.35">
      <c r="C85" t="s">
        <v>436</v>
      </c>
    </row>
    <row r="86" spans="3:3" x14ac:dyDescent="0.35">
      <c r="C86" t="s">
        <v>437</v>
      </c>
    </row>
    <row r="87" spans="3:3" x14ac:dyDescent="0.35">
      <c r="C87" t="s">
        <v>438</v>
      </c>
    </row>
    <row r="88" spans="3:3" x14ac:dyDescent="0.35">
      <c r="C88" t="s">
        <v>439</v>
      </c>
    </row>
    <row r="89" spans="3:3" x14ac:dyDescent="0.35">
      <c r="C89" t="s">
        <v>440</v>
      </c>
    </row>
    <row r="90" spans="3:3" x14ac:dyDescent="0.35">
      <c r="C90" t="s">
        <v>441</v>
      </c>
    </row>
    <row r="91" spans="3:3" x14ac:dyDescent="0.35">
      <c r="C91" t="s">
        <v>442</v>
      </c>
    </row>
    <row r="92" spans="3:3" x14ac:dyDescent="0.35">
      <c r="C92" t="s">
        <v>443</v>
      </c>
    </row>
    <row r="93" spans="3:3" x14ac:dyDescent="0.35">
      <c r="C93" t="s">
        <v>444</v>
      </c>
    </row>
    <row r="94" spans="3:3" x14ac:dyDescent="0.35">
      <c r="C94" t="s">
        <v>445</v>
      </c>
    </row>
    <row r="95" spans="3:3" x14ac:dyDescent="0.35">
      <c r="C95" t="s">
        <v>446</v>
      </c>
    </row>
    <row r="96" spans="3:3" x14ac:dyDescent="0.35">
      <c r="C96" t="s">
        <v>447</v>
      </c>
    </row>
    <row r="97" spans="3:3" x14ac:dyDescent="0.35">
      <c r="C97" t="s">
        <v>448</v>
      </c>
    </row>
    <row r="98" spans="3:3" x14ac:dyDescent="0.35">
      <c r="C98" t="s">
        <v>449</v>
      </c>
    </row>
    <row r="99" spans="3:3" x14ac:dyDescent="0.35">
      <c r="C99" t="s">
        <v>450</v>
      </c>
    </row>
    <row r="100" spans="3:3" x14ac:dyDescent="0.35">
      <c r="C100" t="s">
        <v>451</v>
      </c>
    </row>
    <row r="101" spans="3:3" x14ac:dyDescent="0.35">
      <c r="C101" t="s">
        <v>452</v>
      </c>
    </row>
    <row r="102" spans="3:3" x14ac:dyDescent="0.35">
      <c r="C102" t="s">
        <v>453</v>
      </c>
    </row>
    <row r="103" spans="3:3" x14ac:dyDescent="0.35">
      <c r="C103" t="s">
        <v>454</v>
      </c>
    </row>
    <row r="104" spans="3:3" x14ac:dyDescent="0.35">
      <c r="C104" t="s">
        <v>269</v>
      </c>
    </row>
    <row r="105" spans="3:3" x14ac:dyDescent="0.35">
      <c r="C105" t="s">
        <v>455</v>
      </c>
    </row>
    <row r="106" spans="3:3" x14ac:dyDescent="0.35">
      <c r="C106" t="s">
        <v>456</v>
      </c>
    </row>
    <row r="107" spans="3:3" x14ac:dyDescent="0.35">
      <c r="C107" t="s">
        <v>457</v>
      </c>
    </row>
    <row r="108" spans="3:3" x14ac:dyDescent="0.35">
      <c r="C108" t="s">
        <v>458</v>
      </c>
    </row>
    <row r="109" spans="3:3" x14ac:dyDescent="0.35">
      <c r="C109" t="s">
        <v>459</v>
      </c>
    </row>
    <row r="110" spans="3:3" x14ac:dyDescent="0.35">
      <c r="C110" t="s">
        <v>460</v>
      </c>
    </row>
    <row r="111" spans="3:3" x14ac:dyDescent="0.35">
      <c r="C111" t="s">
        <v>461</v>
      </c>
    </row>
    <row r="112" spans="3:3" x14ac:dyDescent="0.35">
      <c r="C112" t="s">
        <v>462</v>
      </c>
    </row>
    <row r="113" spans="3:3" x14ac:dyDescent="0.35">
      <c r="C113" t="s">
        <v>463</v>
      </c>
    </row>
    <row r="114" spans="3:3" x14ac:dyDescent="0.35">
      <c r="C114" t="s">
        <v>464</v>
      </c>
    </row>
    <row r="115" spans="3:3" x14ac:dyDescent="0.35">
      <c r="C115" t="s">
        <v>465</v>
      </c>
    </row>
    <row r="116" spans="3:3" x14ac:dyDescent="0.35">
      <c r="C116" t="s">
        <v>466</v>
      </c>
    </row>
    <row r="117" spans="3:3" x14ac:dyDescent="0.35">
      <c r="C117" t="s">
        <v>467</v>
      </c>
    </row>
    <row r="118" spans="3:3" x14ac:dyDescent="0.35">
      <c r="C118" t="s">
        <v>468</v>
      </c>
    </row>
    <row r="119" spans="3:3" x14ac:dyDescent="0.35">
      <c r="C119" t="s">
        <v>469</v>
      </c>
    </row>
    <row r="120" spans="3:3" x14ac:dyDescent="0.35">
      <c r="C120" t="s">
        <v>470</v>
      </c>
    </row>
    <row r="121" spans="3:3" x14ac:dyDescent="0.35">
      <c r="C121" t="s">
        <v>471</v>
      </c>
    </row>
    <row r="122" spans="3:3" x14ac:dyDescent="0.35">
      <c r="C122" t="s">
        <v>472</v>
      </c>
    </row>
    <row r="123" spans="3:3" x14ac:dyDescent="0.35">
      <c r="C123" t="s">
        <v>473</v>
      </c>
    </row>
    <row r="124" spans="3:3" x14ac:dyDescent="0.35">
      <c r="C124" t="s">
        <v>474</v>
      </c>
    </row>
    <row r="125" spans="3:3" x14ac:dyDescent="0.35">
      <c r="C125" t="s">
        <v>475</v>
      </c>
    </row>
    <row r="126" spans="3:3" x14ac:dyDescent="0.35">
      <c r="C126" t="s">
        <v>476</v>
      </c>
    </row>
    <row r="127" spans="3:3" x14ac:dyDescent="0.35">
      <c r="C127" t="s">
        <v>477</v>
      </c>
    </row>
    <row r="128" spans="3:3" x14ac:dyDescent="0.35">
      <c r="C128" t="s">
        <v>478</v>
      </c>
    </row>
    <row r="129" spans="3:3" x14ac:dyDescent="0.35">
      <c r="C129" t="s">
        <v>479</v>
      </c>
    </row>
    <row r="130" spans="3:3" x14ac:dyDescent="0.35">
      <c r="C130" t="s">
        <v>480</v>
      </c>
    </row>
    <row r="131" spans="3:3" x14ac:dyDescent="0.35">
      <c r="C131" t="s">
        <v>481</v>
      </c>
    </row>
    <row r="132" spans="3:3" x14ac:dyDescent="0.35">
      <c r="C132" t="s">
        <v>482</v>
      </c>
    </row>
    <row r="133" spans="3:3" x14ac:dyDescent="0.35">
      <c r="C133" t="s">
        <v>483</v>
      </c>
    </row>
    <row r="134" spans="3:3" x14ac:dyDescent="0.35">
      <c r="C134" t="s">
        <v>484</v>
      </c>
    </row>
    <row r="135" spans="3:3" x14ac:dyDescent="0.35">
      <c r="C135" t="s">
        <v>485</v>
      </c>
    </row>
    <row r="136" spans="3:3" x14ac:dyDescent="0.35">
      <c r="C136" t="s">
        <v>486</v>
      </c>
    </row>
    <row r="137" spans="3:3" x14ac:dyDescent="0.35">
      <c r="C137" t="s">
        <v>487</v>
      </c>
    </row>
    <row r="138" spans="3:3" x14ac:dyDescent="0.35">
      <c r="C138" t="s">
        <v>488</v>
      </c>
    </row>
    <row r="139" spans="3:3" x14ac:dyDescent="0.35">
      <c r="C139" t="s">
        <v>489</v>
      </c>
    </row>
    <row r="140" spans="3:3" x14ac:dyDescent="0.35">
      <c r="C140" t="s">
        <v>490</v>
      </c>
    </row>
    <row r="141" spans="3:3" x14ac:dyDescent="0.35">
      <c r="C141" t="s">
        <v>491</v>
      </c>
    </row>
    <row r="142" spans="3:3" x14ac:dyDescent="0.35">
      <c r="C142" t="s">
        <v>492</v>
      </c>
    </row>
    <row r="143" spans="3:3" x14ac:dyDescent="0.35">
      <c r="C143" t="s">
        <v>276</v>
      </c>
    </row>
    <row r="144" spans="3:3" x14ac:dyDescent="0.35">
      <c r="C144" t="s">
        <v>493</v>
      </c>
    </row>
    <row r="145" spans="3:3" x14ac:dyDescent="0.35">
      <c r="C145" t="s">
        <v>494</v>
      </c>
    </row>
    <row r="146" spans="3:3" x14ac:dyDescent="0.35">
      <c r="C146" t="s">
        <v>495</v>
      </c>
    </row>
    <row r="147" spans="3:3" x14ac:dyDescent="0.35">
      <c r="C147" t="s">
        <v>496</v>
      </c>
    </row>
    <row r="148" spans="3:3" x14ac:dyDescent="0.35">
      <c r="C148" t="s">
        <v>497</v>
      </c>
    </row>
    <row r="149" spans="3:3" x14ac:dyDescent="0.35">
      <c r="C149" t="s">
        <v>498</v>
      </c>
    </row>
    <row r="150" spans="3:3" x14ac:dyDescent="0.35">
      <c r="C150" t="s">
        <v>499</v>
      </c>
    </row>
    <row r="151" spans="3:3" x14ac:dyDescent="0.35">
      <c r="C151" t="s">
        <v>500</v>
      </c>
    </row>
    <row r="152" spans="3:3" x14ac:dyDescent="0.35">
      <c r="C152" t="s">
        <v>501</v>
      </c>
    </row>
    <row r="153" spans="3:3" x14ac:dyDescent="0.35">
      <c r="C153" t="s">
        <v>502</v>
      </c>
    </row>
    <row r="154" spans="3:3" x14ac:dyDescent="0.35">
      <c r="C154" t="s">
        <v>503</v>
      </c>
    </row>
    <row r="155" spans="3:3" x14ac:dyDescent="0.35">
      <c r="C155" t="s">
        <v>504</v>
      </c>
    </row>
    <row r="156" spans="3:3" x14ac:dyDescent="0.35">
      <c r="C156" t="s">
        <v>505</v>
      </c>
    </row>
    <row r="157" spans="3:3" x14ac:dyDescent="0.35">
      <c r="C157" t="s">
        <v>506</v>
      </c>
    </row>
    <row r="158" spans="3:3" x14ac:dyDescent="0.35">
      <c r="C158" t="s">
        <v>507</v>
      </c>
    </row>
    <row r="159" spans="3:3" x14ac:dyDescent="0.35">
      <c r="C159" t="s">
        <v>508</v>
      </c>
    </row>
    <row r="160" spans="3:3" x14ac:dyDescent="0.35">
      <c r="C160" t="s">
        <v>509</v>
      </c>
    </row>
    <row r="161" spans="3:3" x14ac:dyDescent="0.35">
      <c r="C161" t="s">
        <v>510</v>
      </c>
    </row>
    <row r="162" spans="3:3" x14ac:dyDescent="0.35">
      <c r="C162" t="s">
        <v>511</v>
      </c>
    </row>
    <row r="163" spans="3:3" x14ac:dyDescent="0.35">
      <c r="C163" t="s">
        <v>512</v>
      </c>
    </row>
    <row r="164" spans="3:3" x14ac:dyDescent="0.35">
      <c r="C164" t="s">
        <v>513</v>
      </c>
    </row>
    <row r="165" spans="3:3" x14ac:dyDescent="0.35">
      <c r="C165" t="s">
        <v>514</v>
      </c>
    </row>
    <row r="166" spans="3:3" x14ac:dyDescent="0.35">
      <c r="C166" t="s">
        <v>515</v>
      </c>
    </row>
    <row r="167" spans="3:3" x14ac:dyDescent="0.35">
      <c r="C167" t="s">
        <v>516</v>
      </c>
    </row>
    <row r="168" spans="3:3" x14ac:dyDescent="0.35">
      <c r="C168" t="s">
        <v>517</v>
      </c>
    </row>
    <row r="169" spans="3:3" x14ac:dyDescent="0.35">
      <c r="C169" t="s">
        <v>518</v>
      </c>
    </row>
    <row r="170" spans="3:3" x14ac:dyDescent="0.35">
      <c r="C170" t="s">
        <v>519</v>
      </c>
    </row>
    <row r="171" spans="3:3" x14ac:dyDescent="0.35">
      <c r="C171" t="s">
        <v>520</v>
      </c>
    </row>
    <row r="172" spans="3:3" x14ac:dyDescent="0.35">
      <c r="C172" t="s">
        <v>521</v>
      </c>
    </row>
    <row r="173" spans="3:3" x14ac:dyDescent="0.35">
      <c r="C173" t="s">
        <v>522</v>
      </c>
    </row>
    <row r="174" spans="3:3" x14ac:dyDescent="0.35">
      <c r="C174" t="s">
        <v>523</v>
      </c>
    </row>
    <row r="175" spans="3:3" x14ac:dyDescent="0.35">
      <c r="C175" t="s">
        <v>524</v>
      </c>
    </row>
    <row r="176" spans="3:3" x14ac:dyDescent="0.35">
      <c r="C176" t="s">
        <v>525</v>
      </c>
    </row>
    <row r="177" spans="3:3" x14ac:dyDescent="0.35">
      <c r="C177" t="s">
        <v>526</v>
      </c>
    </row>
    <row r="178" spans="3:3" x14ac:dyDescent="0.35">
      <c r="C178" t="s">
        <v>527</v>
      </c>
    </row>
    <row r="179" spans="3:3" x14ac:dyDescent="0.35">
      <c r="C179" t="s">
        <v>528</v>
      </c>
    </row>
    <row r="180" spans="3:3" x14ac:dyDescent="0.35">
      <c r="C180" t="s">
        <v>529</v>
      </c>
    </row>
    <row r="181" spans="3:3" x14ac:dyDescent="0.35">
      <c r="C181" t="s">
        <v>530</v>
      </c>
    </row>
    <row r="182" spans="3:3" x14ac:dyDescent="0.35">
      <c r="C182" t="s">
        <v>531</v>
      </c>
    </row>
    <row r="183" spans="3:3" x14ac:dyDescent="0.35">
      <c r="C183" t="s">
        <v>532</v>
      </c>
    </row>
    <row r="184" spans="3:3" x14ac:dyDescent="0.35">
      <c r="C184" t="s">
        <v>533</v>
      </c>
    </row>
    <row r="185" spans="3:3" x14ac:dyDescent="0.35">
      <c r="C185" t="s">
        <v>534</v>
      </c>
    </row>
    <row r="186" spans="3:3" x14ac:dyDescent="0.35">
      <c r="C186" t="s">
        <v>535</v>
      </c>
    </row>
    <row r="187" spans="3:3" x14ac:dyDescent="0.35">
      <c r="C187" t="s">
        <v>536</v>
      </c>
    </row>
    <row r="188" spans="3:3" x14ac:dyDescent="0.35">
      <c r="C188" t="s">
        <v>537</v>
      </c>
    </row>
    <row r="189" spans="3:3" x14ac:dyDescent="0.35">
      <c r="C189" t="s">
        <v>538</v>
      </c>
    </row>
    <row r="190" spans="3:3" x14ac:dyDescent="0.35">
      <c r="C190" t="s">
        <v>539</v>
      </c>
    </row>
    <row r="191" spans="3:3" x14ac:dyDescent="0.35">
      <c r="C191" t="s">
        <v>540</v>
      </c>
    </row>
    <row r="192" spans="3:3" x14ac:dyDescent="0.35">
      <c r="C192" t="s">
        <v>541</v>
      </c>
    </row>
    <row r="193" spans="3:3" x14ac:dyDescent="0.35">
      <c r="C193" t="s">
        <v>542</v>
      </c>
    </row>
    <row r="194" spans="3:3" x14ac:dyDescent="0.35">
      <c r="C194" t="s">
        <v>543</v>
      </c>
    </row>
    <row r="195" spans="3:3" x14ac:dyDescent="0.35">
      <c r="C195" t="s">
        <v>544</v>
      </c>
    </row>
    <row r="196" spans="3:3" x14ac:dyDescent="0.35">
      <c r="C196" t="s">
        <v>545</v>
      </c>
    </row>
    <row r="197" spans="3:3" x14ac:dyDescent="0.35">
      <c r="C197" t="s">
        <v>546</v>
      </c>
    </row>
    <row r="198" spans="3:3" x14ac:dyDescent="0.35">
      <c r="C198" t="s">
        <v>547</v>
      </c>
    </row>
    <row r="199" spans="3:3" x14ac:dyDescent="0.35">
      <c r="C199" t="s">
        <v>548</v>
      </c>
    </row>
    <row r="200" spans="3:3" x14ac:dyDescent="0.35">
      <c r="C200" t="s">
        <v>549</v>
      </c>
    </row>
    <row r="201" spans="3:3" x14ac:dyDescent="0.35">
      <c r="C201" t="s">
        <v>550</v>
      </c>
    </row>
    <row r="202" spans="3:3" x14ac:dyDescent="0.35">
      <c r="C202" t="s">
        <v>551</v>
      </c>
    </row>
    <row r="203" spans="3:3" x14ac:dyDescent="0.35">
      <c r="C203" t="s">
        <v>552</v>
      </c>
    </row>
    <row r="204" spans="3:3" x14ac:dyDescent="0.35">
      <c r="C204" t="s">
        <v>553</v>
      </c>
    </row>
    <row r="205" spans="3:3" x14ac:dyDescent="0.35">
      <c r="C205" t="s">
        <v>554</v>
      </c>
    </row>
    <row r="206" spans="3:3" x14ac:dyDescent="0.35">
      <c r="C206" t="s">
        <v>555</v>
      </c>
    </row>
    <row r="207" spans="3:3" x14ac:dyDescent="0.35">
      <c r="C207" t="s">
        <v>556</v>
      </c>
    </row>
    <row r="208" spans="3:3" x14ac:dyDescent="0.35">
      <c r="C208" t="s">
        <v>557</v>
      </c>
    </row>
    <row r="209" spans="3:3" x14ac:dyDescent="0.35">
      <c r="C209" t="s">
        <v>558</v>
      </c>
    </row>
    <row r="210" spans="3:3" x14ac:dyDescent="0.35">
      <c r="C210" t="s">
        <v>559</v>
      </c>
    </row>
    <row r="211" spans="3:3" x14ac:dyDescent="0.35">
      <c r="C211" t="s">
        <v>560</v>
      </c>
    </row>
    <row r="212" spans="3:3" x14ac:dyDescent="0.35">
      <c r="C212" t="s">
        <v>561</v>
      </c>
    </row>
    <row r="213" spans="3:3" x14ac:dyDescent="0.35">
      <c r="C213" t="s">
        <v>562</v>
      </c>
    </row>
    <row r="214" spans="3:3" x14ac:dyDescent="0.35">
      <c r="C214" t="s">
        <v>563</v>
      </c>
    </row>
  </sheetData>
  <pageMargins left="0.7" right="0.7" top="0.75" bottom="0.75" header="0.3" footer="0.3"/>
  <pageSetup orientation="portrait" r:id="rId1"/>
  <tableParts count="19">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BE4A5-B72A-4BC7-A50A-0FB4DBECF2F1}">
  <sheetPr codeName="Sheet14">
    <tabColor theme="7" tint="-0.249977111117893"/>
  </sheetPr>
  <dimension ref="A1:O11"/>
  <sheetViews>
    <sheetView workbookViewId="0"/>
  </sheetViews>
  <sheetFormatPr defaultColWidth="8.90625" defaultRowHeight="14.5" x14ac:dyDescent="0.35"/>
  <cols>
    <col min="1" max="1" width="16.453125" bestFit="1" customWidth="1"/>
    <col min="2" max="2" width="17.453125" bestFit="1" customWidth="1"/>
    <col min="3" max="3" width="20.6328125" bestFit="1" customWidth="1"/>
    <col min="4" max="4" width="14.36328125" bestFit="1" customWidth="1"/>
    <col min="5" max="5" width="19.90625" bestFit="1" customWidth="1"/>
    <col min="6" max="6" width="18.90625" bestFit="1" customWidth="1"/>
    <col min="7" max="7" width="24.08984375" bestFit="1" customWidth="1"/>
    <col min="8" max="8" width="22.6328125" bestFit="1" customWidth="1"/>
    <col min="9" max="9" width="25.90625" bestFit="1" customWidth="1"/>
    <col min="10" max="10" width="13.6328125" bestFit="1" customWidth="1"/>
    <col min="11" max="11" width="11.6328125" bestFit="1" customWidth="1"/>
    <col min="12" max="12" width="14.453125" bestFit="1" customWidth="1"/>
    <col min="13" max="13" width="10.6328125" bestFit="1" customWidth="1"/>
    <col min="14" max="14" width="11.36328125" bestFit="1" customWidth="1"/>
    <col min="15" max="15" width="12.453125" bestFit="1" customWidth="1"/>
  </cols>
  <sheetData>
    <row r="1" spans="1:15" x14ac:dyDescent="0.35">
      <c r="A1" t="s">
        <v>192</v>
      </c>
      <c r="B1" t="s">
        <v>193</v>
      </c>
      <c r="C1" t="s">
        <v>564</v>
      </c>
      <c r="D1" t="s">
        <v>194</v>
      </c>
      <c r="E1" t="s">
        <v>565</v>
      </c>
      <c r="F1" t="s">
        <v>566</v>
      </c>
      <c r="G1" t="s">
        <v>567</v>
      </c>
      <c r="H1" t="s">
        <v>568</v>
      </c>
      <c r="I1" t="s">
        <v>569</v>
      </c>
      <c r="J1" t="s">
        <v>570</v>
      </c>
      <c r="K1" t="s">
        <v>195</v>
      </c>
      <c r="L1" t="s">
        <v>571</v>
      </c>
      <c r="M1" t="s">
        <v>572</v>
      </c>
      <c r="N1" t="s">
        <v>573</v>
      </c>
      <c r="O1" t="s">
        <v>196</v>
      </c>
    </row>
    <row r="2" spans="1:15" ht="15" customHeight="1" x14ac:dyDescent="0.35">
      <c r="A2" t="s">
        <v>193</v>
      </c>
      <c r="B2" t="s">
        <v>564</v>
      </c>
      <c r="C2" t="s">
        <v>566</v>
      </c>
      <c r="D2" t="s">
        <v>570</v>
      </c>
      <c r="E2" t="s">
        <v>574</v>
      </c>
      <c r="F2" t="s">
        <v>575</v>
      </c>
      <c r="G2" t="s">
        <v>576</v>
      </c>
      <c r="H2" t="s">
        <v>577</v>
      </c>
      <c r="I2" t="s">
        <v>578</v>
      </c>
      <c r="J2" t="s">
        <v>579</v>
      </c>
      <c r="K2" t="s">
        <v>196</v>
      </c>
      <c r="L2" t="s">
        <v>580</v>
      </c>
      <c r="M2" t="s">
        <v>581</v>
      </c>
      <c r="N2" t="s">
        <v>582</v>
      </c>
      <c r="O2" t="s">
        <v>583</v>
      </c>
    </row>
    <row r="3" spans="1:15" x14ac:dyDescent="0.35">
      <c r="B3" t="s">
        <v>194</v>
      </c>
      <c r="C3" t="s">
        <v>567</v>
      </c>
      <c r="D3" t="s">
        <v>195</v>
      </c>
      <c r="E3" t="s">
        <v>584</v>
      </c>
      <c r="F3" t="s">
        <v>585</v>
      </c>
      <c r="G3" t="s">
        <v>586</v>
      </c>
      <c r="H3" t="s">
        <v>587</v>
      </c>
      <c r="I3" t="s">
        <v>588</v>
      </c>
      <c r="J3" t="s">
        <v>589</v>
      </c>
      <c r="L3" t="s">
        <v>590</v>
      </c>
      <c r="M3" t="s">
        <v>573</v>
      </c>
      <c r="N3" t="s">
        <v>591</v>
      </c>
      <c r="O3" t="s">
        <v>197</v>
      </c>
    </row>
    <row r="4" spans="1:15" x14ac:dyDescent="0.35">
      <c r="B4" t="s">
        <v>565</v>
      </c>
      <c r="C4" t="s">
        <v>592</v>
      </c>
      <c r="D4" t="s">
        <v>571</v>
      </c>
      <c r="E4" t="s">
        <v>572</v>
      </c>
      <c r="F4" t="s">
        <v>568</v>
      </c>
      <c r="G4" t="s">
        <v>593</v>
      </c>
      <c r="H4" t="s">
        <v>594</v>
      </c>
      <c r="J4" t="s">
        <v>595</v>
      </c>
      <c r="N4" t="s">
        <v>596</v>
      </c>
      <c r="O4" t="s">
        <v>597</v>
      </c>
    </row>
    <row r="5" spans="1:15" x14ac:dyDescent="0.35">
      <c r="H5" t="s">
        <v>598</v>
      </c>
      <c r="J5" t="s">
        <v>599</v>
      </c>
      <c r="O5" t="s">
        <v>600</v>
      </c>
    </row>
    <row r="6" spans="1:15" x14ac:dyDescent="0.35">
      <c r="H6" t="s">
        <v>601</v>
      </c>
    </row>
    <row r="7" spans="1:15" x14ac:dyDescent="0.35">
      <c r="H7" t="s">
        <v>602</v>
      </c>
    </row>
    <row r="8" spans="1:15" x14ac:dyDescent="0.35">
      <c r="H8" t="s">
        <v>603</v>
      </c>
    </row>
    <row r="9" spans="1:15" x14ac:dyDescent="0.35">
      <c r="H9" t="s">
        <v>604</v>
      </c>
    </row>
    <row r="10" spans="1:15" x14ac:dyDescent="0.35">
      <c r="H10" t="s">
        <v>605</v>
      </c>
    </row>
    <row r="11" spans="1:15" x14ac:dyDescent="0.35">
      <c r="H11" t="s">
        <v>606</v>
      </c>
    </row>
  </sheetData>
  <pageMargins left="0.7" right="0.7" top="0.75" bottom="0.75" header="0.3" footer="0.3"/>
  <tableParts count="15">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971936D49A68C447BB087D8DCFE01DBA" ma:contentTypeVersion="4" ma:contentTypeDescription="Create a new document." ma:contentTypeScope="" ma:versionID="ec98204dbfb16c2ad874b02561d613a3">
  <xsd:schema xmlns:xsd="http://www.w3.org/2001/XMLSchema" xmlns:xs="http://www.w3.org/2001/XMLSchema" xmlns:p="http://schemas.microsoft.com/office/2006/metadata/properties" xmlns:ns2="721dedb0-6e3e-40a7-8981-f2c05f51177e" xmlns:ns3="9598e6e1-8560-4934-9506-9dfa17ee979b" targetNamespace="http://schemas.microsoft.com/office/2006/metadata/properties" ma:root="true" ma:fieldsID="9cdcff2425060dd49c1041bc19123fcf" ns2:_="" ns3:_="">
    <xsd:import namespace="721dedb0-6e3e-40a7-8981-f2c05f51177e"/>
    <xsd:import namespace="9598e6e1-8560-4934-9506-9dfa17ee979b"/>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21dedb0-6e3e-40a7-8981-f2c05f51177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9598e6e1-8560-4934-9506-9dfa17ee979b"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CF469B7-B7DE-4306-A1E0-568DAA275A51}">
  <ds:schemaRefs>
    <ds:schemaRef ds:uri="http://purl.org/dc/dcmitype/"/>
    <ds:schemaRef ds:uri="721dedb0-6e3e-40a7-8981-f2c05f51177e"/>
    <ds:schemaRef ds:uri="http://schemas.microsoft.com/office/2006/documentManagement/types"/>
    <ds:schemaRef ds:uri="http://purl.org/dc/elements/1.1/"/>
    <ds:schemaRef ds:uri="http://schemas.microsoft.com/office/2006/metadata/properties"/>
    <ds:schemaRef ds:uri="http://purl.org/dc/terms/"/>
    <ds:schemaRef ds:uri="http://schemas.openxmlformats.org/package/2006/metadata/core-properties"/>
    <ds:schemaRef ds:uri="http://schemas.microsoft.com/office/infopath/2007/PartnerControls"/>
    <ds:schemaRef ds:uri="9598e6e1-8560-4934-9506-9dfa17ee979b"/>
    <ds:schemaRef ds:uri="http://www.w3.org/XML/1998/namespace"/>
  </ds:schemaRefs>
</ds:datastoreItem>
</file>

<file path=customXml/itemProps2.xml><?xml version="1.0" encoding="utf-8"?>
<ds:datastoreItem xmlns:ds="http://schemas.openxmlformats.org/officeDocument/2006/customXml" ds:itemID="{1C7B115E-87AB-4A15-BFF4-C4F4DE4100D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21dedb0-6e3e-40a7-8981-f2c05f51177e"/>
    <ds:schemaRef ds:uri="9598e6e1-8560-4934-9506-9dfa17ee979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4F05F2-D514-4BCF-A447-D76A75CC8D9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35</vt:i4>
      </vt:variant>
    </vt:vector>
  </HeadingPairs>
  <TitlesOfParts>
    <vt:vector size="49" baseType="lpstr">
      <vt:lpstr>Cover sheet</vt:lpstr>
      <vt:lpstr>Guideline</vt:lpstr>
      <vt:lpstr>Municipal Data</vt:lpstr>
      <vt:lpstr>Summary Sheet</vt:lpstr>
      <vt:lpstr>Disaster Risk Info</vt:lpstr>
      <vt:lpstr>Detection, Monitoring, Forecast</vt:lpstr>
      <vt:lpstr>Warning, Comm. &amp; Dissemination</vt:lpstr>
      <vt:lpstr>Preparedness &amp; Response</vt:lpstr>
      <vt:lpstr>Reliability</vt:lpstr>
      <vt:lpstr>Impact</vt:lpstr>
      <vt:lpstr>Data</vt:lpstr>
      <vt:lpstr>Setup</vt:lpstr>
      <vt:lpstr>Institution Lookup</vt:lpstr>
      <vt:lpstr>Disaster Lookup</vt:lpstr>
      <vt:lpstr>Avalanche</vt:lpstr>
      <vt:lpstr>Climatological</vt:lpstr>
      <vt:lpstr>ConvectiveStorm</vt:lpstr>
      <vt:lpstr>DisasterGroup</vt:lpstr>
      <vt:lpstr>DistrictMunicipality</vt:lpstr>
      <vt:lpstr>EasternCape</vt:lpstr>
      <vt:lpstr>'Summary Sheet'!Extract</vt:lpstr>
      <vt:lpstr>ExtremeTemperature</vt:lpstr>
      <vt:lpstr>Flood</vt:lpstr>
      <vt:lpstr>FreeState</vt:lpstr>
      <vt:lpstr>Gauteng</vt:lpstr>
      <vt:lpstr>Hydrological</vt:lpstr>
      <vt:lpstr>Institutions</vt:lpstr>
      <vt:lpstr>KwaZuluNatal</vt:lpstr>
      <vt:lpstr>LandFire</vt:lpstr>
      <vt:lpstr>Landslide</vt:lpstr>
      <vt:lpstr>Limpopo</vt:lpstr>
      <vt:lpstr>LocalMunicipality</vt:lpstr>
      <vt:lpstr>Meteorological</vt:lpstr>
      <vt:lpstr>MetropolitanMunicipality</vt:lpstr>
      <vt:lpstr>Mpumalanga</vt:lpstr>
      <vt:lpstr>Municipalities</vt:lpstr>
      <vt:lpstr>NationalGovernment</vt:lpstr>
      <vt:lpstr>NaturalDisaster</vt:lpstr>
      <vt:lpstr>NorthernCape</vt:lpstr>
      <vt:lpstr>NorthWest</vt:lpstr>
      <vt:lpstr>Other</vt:lpstr>
      <vt:lpstr>PrivateSector</vt:lpstr>
      <vt:lpstr>ProvincialGovernment</vt:lpstr>
      <vt:lpstr>ResearchorAcademia</vt:lpstr>
      <vt:lpstr>SevereWinterConditions</vt:lpstr>
      <vt:lpstr>Storm</vt:lpstr>
      <vt:lpstr>WaveAction</vt:lpstr>
      <vt:lpstr>WesternCape</vt:lpstr>
      <vt:lpstr>Wildfire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GWessels</dc:creator>
  <cp:lastModifiedBy>Sasha Naidoo</cp:lastModifiedBy>
  <dcterms:created xsi:type="dcterms:W3CDTF">2023-01-23T11:39:33Z</dcterms:created>
  <dcterms:modified xsi:type="dcterms:W3CDTF">2023-03-29T15:02:15Z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0x010100971936D49A68C447BB087D8DCFE01DBA</vt:lpwstr>
  </property>
</Properties>
</file>